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Backlog Summary" sheetId="1" r:id="rId1"/>
    <sheet name="Evals by Psych" sheetId="2" r:id="rId2"/>
    <sheet name="Psych referrals by month" sheetId="3" r:id="rId3"/>
  </sheets>
  <definedNames>
    <definedName name="_xlnm.Print_Area" localSheetId="0">'Backlog Summary'!$B$2:$AC$46</definedName>
    <definedName name="_xlnm.Print_Area" localSheetId="1">'Evals by Psych'!$B$2:$O$107</definedName>
    <definedName name="_xlnm.Print_Area" localSheetId="2">'Psych referrals by month'!$B$1:$N$20</definedName>
    <definedName name="_xlnm.Print_Titles" localSheetId="1">'Evals by Psych'!$2:$5</definedName>
  </definedNames>
  <calcPr fullCalcOnLoad="1"/>
</workbook>
</file>

<file path=xl/sharedStrings.xml><?xml version="1.0" encoding="utf-8"?>
<sst xmlns="http://schemas.openxmlformats.org/spreadsheetml/2006/main" count="250" uniqueCount="159">
  <si>
    <t>Area</t>
  </si>
  <si>
    <t>May</t>
  </si>
  <si>
    <t>Central</t>
  </si>
  <si>
    <t>South</t>
  </si>
  <si>
    <t>West</t>
  </si>
  <si>
    <t>North</t>
  </si>
  <si>
    <t>Indian Ridge</t>
  </si>
  <si>
    <t>Royal Palm</t>
  </si>
  <si>
    <t>Alternative</t>
  </si>
  <si>
    <t>Charter</t>
  </si>
  <si>
    <t>PK</t>
  </si>
  <si>
    <t>McKay</t>
  </si>
  <si>
    <t>Home School</t>
  </si>
  <si>
    <t>Nov.</t>
  </si>
  <si>
    <t>Dec.</t>
  </si>
  <si>
    <t>Jan.</t>
  </si>
  <si>
    <t>Feb.</t>
  </si>
  <si>
    <t>Mar.</t>
  </si>
  <si>
    <t>Apr.</t>
  </si>
  <si>
    <t>Jun.</t>
  </si>
  <si>
    <t xml:space="preserve">  Sub-Total</t>
  </si>
  <si>
    <t xml:space="preserve">   Total</t>
  </si>
  <si>
    <t>Type</t>
  </si>
  <si>
    <t>Rsn</t>
  </si>
  <si>
    <t>Initial</t>
  </si>
  <si>
    <t>Acad</t>
  </si>
  <si>
    <t>Beh</t>
  </si>
  <si>
    <t>Acad/Beh</t>
  </si>
  <si>
    <t>Gifted</t>
  </si>
  <si>
    <t>Other</t>
  </si>
  <si>
    <t>Retest</t>
  </si>
  <si>
    <t>Re-Eval</t>
  </si>
  <si>
    <t>Total</t>
  </si>
  <si>
    <t>Referrals*</t>
  </si>
  <si>
    <t>Non-Public/PK</t>
  </si>
  <si>
    <t>* as of January, these are included in the area counts</t>
  </si>
  <si>
    <t>Evaluations by Psychologist</t>
  </si>
  <si>
    <t>Psychologist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</si>
  <si>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</si>
  <si>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</si>
  <si>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</si>
  <si>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</si>
  <si>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</si>
  <si>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</si>
  <si>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</si>
  <si>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</si>
  <si>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</si>
  <si>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Num</t>
  </si>
  <si>
    <t>Bunyon</t>
  </si>
  <si>
    <t>Case</t>
  </si>
  <si>
    <t>Franklin</t>
  </si>
  <si>
    <t>Gundlach</t>
  </si>
  <si>
    <t>Indihar</t>
  </si>
  <si>
    <t>Jacobs</t>
  </si>
  <si>
    <t>Jean</t>
  </si>
  <si>
    <t>McClenny</t>
  </si>
  <si>
    <t>McDonough</t>
  </si>
  <si>
    <t>McGill</t>
  </si>
  <si>
    <t>Petway, D</t>
  </si>
  <si>
    <t>Porto</t>
  </si>
  <si>
    <t>Rowe</t>
  </si>
  <si>
    <t>Scott</t>
  </si>
  <si>
    <t>Van Meter</t>
  </si>
  <si>
    <t>Woodward, M</t>
  </si>
  <si>
    <t>Sub Total Central</t>
  </si>
  <si>
    <t>Falk</t>
  </si>
  <si>
    <t>James</t>
  </si>
  <si>
    <t>Kaler</t>
  </si>
  <si>
    <t>King</t>
  </si>
  <si>
    <t>MacDonald</t>
  </si>
  <si>
    <t>McCray</t>
  </si>
  <si>
    <t>McKenzie</t>
  </si>
  <si>
    <t>Musgrove</t>
  </si>
  <si>
    <t>Nguyen</t>
  </si>
  <si>
    <t>Petterson</t>
  </si>
  <si>
    <t>Porter</t>
  </si>
  <si>
    <t>Richey</t>
  </si>
  <si>
    <t>Sanabria</t>
  </si>
  <si>
    <t>Smeyne</t>
  </si>
  <si>
    <t>Wilkinson</t>
  </si>
  <si>
    <t>Sub Total North</t>
  </si>
  <si>
    <t>Bash</t>
  </si>
  <si>
    <t>Bast</t>
  </si>
  <si>
    <t>Bunn</t>
  </si>
  <si>
    <t>Cassell</t>
  </si>
  <si>
    <t>Ferrante</t>
  </si>
  <si>
    <t>Frasure</t>
  </si>
  <si>
    <t>Grill</t>
  </si>
  <si>
    <t>Hamlin</t>
  </si>
  <si>
    <t>Klein</t>
  </si>
  <si>
    <t>Lane-Garland</t>
  </si>
  <si>
    <t>Leiberman</t>
  </si>
  <si>
    <t>Mirkovic</t>
  </si>
  <si>
    <t>Rifkin</t>
  </si>
  <si>
    <t>Styles</t>
  </si>
  <si>
    <t>Sub Total South</t>
  </si>
  <si>
    <t>Byron</t>
  </si>
  <si>
    <t>Criste</t>
  </si>
  <si>
    <t>DeSimone</t>
  </si>
  <si>
    <t>Forshay</t>
  </si>
  <si>
    <t>Harriott</t>
  </si>
  <si>
    <t>Magner</t>
  </si>
  <si>
    <t>Majak</t>
  </si>
  <si>
    <t>Molyneaux</t>
  </si>
  <si>
    <t>Petway, S</t>
  </si>
  <si>
    <t>Purvere</t>
  </si>
  <si>
    <t>Rabinowitz</t>
  </si>
  <si>
    <t>Roberts</t>
  </si>
  <si>
    <t>Russell</t>
  </si>
  <si>
    <t>Waters</t>
  </si>
  <si>
    <t>Woodward, J</t>
  </si>
  <si>
    <t>Sub Total West</t>
  </si>
  <si>
    <t>Sub Total Areas</t>
  </si>
  <si>
    <t>Berger</t>
  </si>
  <si>
    <t>Camejo</t>
  </si>
  <si>
    <t>Devier</t>
  </si>
  <si>
    <t>Fairclough</t>
  </si>
  <si>
    <t>Jarzab</t>
  </si>
  <si>
    <t>Loschner</t>
  </si>
  <si>
    <t>Ramos</t>
  </si>
  <si>
    <t>Richardson</t>
  </si>
  <si>
    <t>Wasserman</t>
  </si>
  <si>
    <t>Sub Total Interns</t>
  </si>
  <si>
    <t>Cooper</t>
  </si>
  <si>
    <t>Creedon</t>
  </si>
  <si>
    <t>Edwards</t>
  </si>
  <si>
    <t>Fyfe</t>
  </si>
  <si>
    <t>Grissette</t>
  </si>
  <si>
    <t>Iglesias</t>
  </si>
  <si>
    <t>Jean-Felix</t>
  </si>
  <si>
    <t>Jobe</t>
  </si>
  <si>
    <t>Lucien</t>
  </si>
  <si>
    <t>McCullough</t>
  </si>
  <si>
    <t>Moncarz</t>
  </si>
  <si>
    <t>Romero</t>
  </si>
  <si>
    <t>Silva</t>
  </si>
  <si>
    <t>Troche</t>
  </si>
  <si>
    <t>B</t>
  </si>
  <si>
    <t>D</t>
  </si>
  <si>
    <t>Sub Total Bilingual</t>
  </si>
  <si>
    <t>Sub Total District/Special</t>
  </si>
  <si>
    <t>Total Evaluations Completed</t>
  </si>
  <si>
    <t>Sandler</t>
  </si>
  <si>
    <t>Irwin (Viteri)</t>
  </si>
  <si>
    <t>I</t>
  </si>
  <si>
    <r>
      <t>Open Psychological Referrals by Area SY2005 (</t>
    </r>
    <r>
      <rPr>
        <i/>
        <sz val="8"/>
        <rFont val="Arial"/>
        <family val="2"/>
      </rPr>
      <t>beginning of the month</t>
    </r>
    <r>
      <rPr>
        <b/>
        <sz val="10"/>
        <rFont val="Arial"/>
        <family val="2"/>
      </rPr>
      <t>)</t>
    </r>
  </si>
  <si>
    <r>
      <t>Count by Type &amp; Reason (</t>
    </r>
    <r>
      <rPr>
        <i/>
        <sz val="8"/>
        <rFont val="Arial"/>
        <family val="2"/>
      </rPr>
      <t>beginning of the month</t>
    </r>
    <r>
      <rPr>
        <b/>
        <sz val="10"/>
        <rFont val="Arial"/>
        <family val="2"/>
      </rPr>
      <t>)</t>
    </r>
  </si>
  <si>
    <r>
      <t>Bilingual Open (</t>
    </r>
    <r>
      <rPr>
        <i/>
        <sz val="8"/>
        <rFont val="Arial"/>
        <family val="2"/>
      </rPr>
      <t>beginning of the month</t>
    </r>
    <r>
      <rPr>
        <b/>
        <sz val="10"/>
        <rFont val="Arial"/>
        <family val="2"/>
      </rPr>
      <t>)</t>
    </r>
  </si>
  <si>
    <r>
      <t>non-Bilingual Open (</t>
    </r>
    <r>
      <rPr>
        <i/>
        <sz val="8"/>
        <rFont val="Arial"/>
        <family val="2"/>
      </rPr>
      <t>beginning of the month</t>
    </r>
    <r>
      <rPr>
        <b/>
        <sz val="10"/>
        <rFont val="Arial"/>
        <family val="2"/>
      </rPr>
      <t>)</t>
    </r>
  </si>
  <si>
    <t>2004/2005</t>
  </si>
  <si>
    <t>2003/2004</t>
  </si>
  <si>
    <t>2002/2003</t>
  </si>
  <si>
    <t>July</t>
  </si>
  <si>
    <t>Jun</t>
  </si>
  <si>
    <t>Average</t>
  </si>
  <si>
    <t>Psychological Referrals Received by Month</t>
  </si>
  <si>
    <t>Psych Evaluations Completed by Month</t>
  </si>
  <si>
    <t>2001/2002</t>
  </si>
  <si>
    <t>2000/2001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</si>
</sst>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6"/>
  <sheetViews>
    <sheetView workbookViewId="0" topLeftCell="B1">
      <selection activeCell="AE9" sqref="AE9"/>
    </sheetView>
  </sheetViews>
  <sheetFormatPr defaultColWidth="9.140625" defaultRowHeight="12.75"/>
  <cols>
    <col min="2" max="2" width="12.57421875" style="0" customWidth="1"/>
    <col min="3" max="3" width="8.8515625" style="0" customWidth="1"/>
    <col min="4" max="4" width="5.00390625" style="0" customWidth="1"/>
    <col min="5" max="5" width="5.7109375" style="0" customWidth="1"/>
    <col min="6" max="6" width="6.140625" style="0" customWidth="1"/>
    <col min="7" max="7" width="5.140625" style="0" customWidth="1"/>
    <col min="8" max="8" width="6.421875" style="0" customWidth="1"/>
    <col min="9" max="9" width="6.7109375" style="0" customWidth="1"/>
    <col min="10" max="10" width="7.28125" style="0" customWidth="1"/>
    <col min="11" max="11" width="6.57421875" style="0" customWidth="1"/>
    <col min="12" max="12" width="2.140625" style="0" customWidth="1"/>
    <col min="13" max="14" width="5.00390625" style="0" bestFit="1" customWidth="1"/>
    <col min="15" max="15" width="4.8515625" style="0" bestFit="1" customWidth="1"/>
    <col min="16" max="17" width="5.00390625" style="0" bestFit="1" customWidth="1"/>
    <col min="18" max="18" width="6.00390625" style="0" customWidth="1"/>
    <col min="19" max="19" width="5.421875" style="0" customWidth="1"/>
    <col min="20" max="20" width="4.8515625" style="0" bestFit="1" customWidth="1"/>
    <col min="21" max="21" width="2.421875" style="0" customWidth="1"/>
    <col min="22" max="23" width="5.00390625" style="0" bestFit="1" customWidth="1"/>
    <col min="24" max="24" width="4.8515625" style="0" bestFit="1" customWidth="1"/>
    <col min="25" max="26" width="5.00390625" style="0" bestFit="1" customWidth="1"/>
    <col min="27" max="27" width="6.421875" style="0" customWidth="1"/>
    <col min="28" max="28" width="5.57421875" style="0" customWidth="1"/>
    <col min="29" max="29" width="4.8515625" style="0" bestFit="1" customWidth="1"/>
  </cols>
  <sheetData>
    <row r="1" ht="13.5" thickBot="1"/>
    <row r="2" spans="2:29" ht="13.5" thickBot="1">
      <c r="B2" s="39" t="s">
        <v>145</v>
      </c>
      <c r="C2" s="39"/>
      <c r="D2" s="39"/>
      <c r="E2" s="39"/>
      <c r="F2" s="39"/>
      <c r="G2" s="39"/>
      <c r="H2" s="39"/>
      <c r="I2" s="39"/>
      <c r="J2" s="39"/>
      <c r="K2" s="39"/>
      <c r="L2" s="12"/>
      <c r="M2" s="39" t="s">
        <v>147</v>
      </c>
      <c r="N2" s="39"/>
      <c r="O2" s="39"/>
      <c r="P2" s="39"/>
      <c r="Q2" s="39"/>
      <c r="R2" s="39"/>
      <c r="S2" s="39"/>
      <c r="T2" s="39"/>
      <c r="U2" s="12"/>
      <c r="V2" s="39" t="s">
        <v>148</v>
      </c>
      <c r="W2" s="39"/>
      <c r="X2" s="39"/>
      <c r="Y2" s="39"/>
      <c r="Z2" s="39"/>
      <c r="AA2" s="39"/>
      <c r="AB2" s="39"/>
      <c r="AC2" s="39"/>
    </row>
    <row r="3" spans="2:29" s="2" customFormat="1" ht="13.5" thickBot="1">
      <c r="B3" s="10" t="s">
        <v>0</v>
      </c>
      <c r="C3" s="10"/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</v>
      </c>
      <c r="K3" s="10" t="s">
        <v>19</v>
      </c>
      <c r="L3" s="10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</v>
      </c>
      <c r="T3" s="10" t="s">
        <v>19</v>
      </c>
      <c r="U3" s="10"/>
      <c r="V3" s="10" t="s">
        <v>13</v>
      </c>
      <c r="W3" s="10" t="s">
        <v>14</v>
      </c>
      <c r="X3" s="10" t="s">
        <v>15</v>
      </c>
      <c r="Y3" s="10" t="s">
        <v>16</v>
      </c>
      <c r="Z3" s="10" t="s">
        <v>17</v>
      </c>
      <c r="AA3" s="10" t="s">
        <v>18</v>
      </c>
      <c r="AB3" s="10" t="s">
        <v>1</v>
      </c>
      <c r="AC3" s="10" t="s">
        <v>19</v>
      </c>
    </row>
    <row r="4" spans="2:29" ht="12.75">
      <c r="B4" t="s">
        <v>3</v>
      </c>
      <c r="D4">
        <f>137+51</f>
        <v>188</v>
      </c>
      <c r="E4">
        <v>199</v>
      </c>
      <c r="F4">
        <v>216</v>
      </c>
      <c r="G4">
        <v>235</v>
      </c>
      <c r="H4">
        <v>292</v>
      </c>
      <c r="I4">
        <v>261</v>
      </c>
      <c r="M4">
        <f>49+11</f>
        <v>60</v>
      </c>
      <c r="N4">
        <v>60</v>
      </c>
      <c r="O4">
        <v>66</v>
      </c>
      <c r="P4">
        <v>64</v>
      </c>
      <c r="Q4">
        <v>72</v>
      </c>
      <c r="R4">
        <v>69</v>
      </c>
      <c r="V4">
        <f>D4-M4</f>
        <v>128</v>
      </c>
      <c r="W4">
        <f aca="true" t="shared" si="0" ref="W4:AC7">E4-N4</f>
        <v>139</v>
      </c>
      <c r="X4">
        <f t="shared" si="0"/>
        <v>150</v>
      </c>
      <c r="Y4">
        <f t="shared" si="0"/>
        <v>171</v>
      </c>
      <c r="Z4">
        <f t="shared" si="0"/>
        <v>220</v>
      </c>
      <c r="AA4">
        <f t="shared" si="0"/>
        <v>192</v>
      </c>
      <c r="AB4">
        <f t="shared" si="0"/>
        <v>0</v>
      </c>
      <c r="AC4">
        <f t="shared" si="0"/>
        <v>0</v>
      </c>
    </row>
    <row r="5" spans="2:29" ht="12.75">
      <c r="B5" t="s">
        <v>2</v>
      </c>
      <c r="D5">
        <f>183+54+3</f>
        <v>240</v>
      </c>
      <c r="E5">
        <v>226</v>
      </c>
      <c r="F5">
        <v>252</v>
      </c>
      <c r="G5">
        <v>247</v>
      </c>
      <c r="H5">
        <v>289</v>
      </c>
      <c r="I5">
        <v>331</v>
      </c>
      <c r="M5">
        <f>84+17+2</f>
        <v>103</v>
      </c>
      <c r="N5">
        <v>112</v>
      </c>
      <c r="O5">
        <v>127</v>
      </c>
      <c r="P5">
        <v>115</v>
      </c>
      <c r="Q5">
        <v>137</v>
      </c>
      <c r="R5">
        <v>155</v>
      </c>
      <c r="V5">
        <f>D5-M5</f>
        <v>137</v>
      </c>
      <c r="W5">
        <f t="shared" si="0"/>
        <v>114</v>
      </c>
      <c r="X5">
        <f t="shared" si="0"/>
        <v>125</v>
      </c>
      <c r="Y5">
        <f t="shared" si="0"/>
        <v>132</v>
      </c>
      <c r="Z5">
        <f t="shared" si="0"/>
        <v>152</v>
      </c>
      <c r="AA5">
        <f t="shared" si="0"/>
        <v>176</v>
      </c>
      <c r="AB5">
        <f t="shared" si="0"/>
        <v>0</v>
      </c>
      <c r="AC5">
        <f t="shared" si="0"/>
        <v>0</v>
      </c>
    </row>
    <row r="6" spans="2:29" ht="12.75">
      <c r="B6" t="s">
        <v>4</v>
      </c>
      <c r="D6">
        <f>192+82+8</f>
        <v>282</v>
      </c>
      <c r="E6">
        <v>307</v>
      </c>
      <c r="F6">
        <v>363</v>
      </c>
      <c r="G6">
        <v>348</v>
      </c>
      <c r="H6">
        <v>401</v>
      </c>
      <c r="I6">
        <v>373</v>
      </c>
      <c r="M6">
        <f>52+9</f>
        <v>61</v>
      </c>
      <c r="N6">
        <v>77</v>
      </c>
      <c r="O6">
        <v>93</v>
      </c>
      <c r="P6">
        <v>81</v>
      </c>
      <c r="Q6">
        <v>114</v>
      </c>
      <c r="R6">
        <v>122</v>
      </c>
      <c r="V6">
        <f>D6-M6</f>
        <v>221</v>
      </c>
      <c r="W6">
        <f t="shared" si="0"/>
        <v>230</v>
      </c>
      <c r="X6">
        <f t="shared" si="0"/>
        <v>270</v>
      </c>
      <c r="Y6">
        <f t="shared" si="0"/>
        <v>267</v>
      </c>
      <c r="Z6">
        <f t="shared" si="0"/>
        <v>287</v>
      </c>
      <c r="AA6">
        <f t="shared" si="0"/>
        <v>251</v>
      </c>
      <c r="AB6">
        <f t="shared" si="0"/>
        <v>0</v>
      </c>
      <c r="AC6">
        <f t="shared" si="0"/>
        <v>0</v>
      </c>
    </row>
    <row r="7" spans="2:29" ht="12.75">
      <c r="B7" t="s">
        <v>5</v>
      </c>
      <c r="D7">
        <f>50+2+38+5</f>
        <v>95</v>
      </c>
      <c r="E7">
        <v>89</v>
      </c>
      <c r="F7">
        <v>118</v>
      </c>
      <c r="G7">
        <v>125</v>
      </c>
      <c r="H7">
        <v>167</v>
      </c>
      <c r="I7">
        <v>179</v>
      </c>
      <c r="M7">
        <f>15+3+1</f>
        <v>19</v>
      </c>
      <c r="N7">
        <v>23</v>
      </c>
      <c r="O7">
        <v>24</v>
      </c>
      <c r="P7">
        <v>33</v>
      </c>
      <c r="Q7">
        <v>59</v>
      </c>
      <c r="R7">
        <v>61</v>
      </c>
      <c r="V7">
        <f>D7-M7</f>
        <v>76</v>
      </c>
      <c r="W7">
        <f t="shared" si="0"/>
        <v>66</v>
      </c>
      <c r="X7">
        <f t="shared" si="0"/>
        <v>94</v>
      </c>
      <c r="Y7">
        <f t="shared" si="0"/>
        <v>92</v>
      </c>
      <c r="Z7">
        <f t="shared" si="0"/>
        <v>108</v>
      </c>
      <c r="AA7">
        <f t="shared" si="0"/>
        <v>118</v>
      </c>
      <c r="AB7">
        <f t="shared" si="0"/>
        <v>0</v>
      </c>
      <c r="AC7">
        <f t="shared" si="0"/>
        <v>0</v>
      </c>
    </row>
    <row r="8" spans="2:29" s="1" customFormat="1" ht="12.75">
      <c r="B8" s="1" t="s">
        <v>20</v>
      </c>
      <c r="D8" s="1">
        <f>SUM(D4:D7)</f>
        <v>805</v>
      </c>
      <c r="E8" s="1">
        <f aca="true" t="shared" si="1" ref="E8:AC8">SUM(E4:E7)</f>
        <v>821</v>
      </c>
      <c r="F8" s="1">
        <f t="shared" si="1"/>
        <v>949</v>
      </c>
      <c r="G8" s="1">
        <f t="shared" si="1"/>
        <v>955</v>
      </c>
      <c r="H8" s="1">
        <f t="shared" si="1"/>
        <v>1149</v>
      </c>
      <c r="I8" s="1">
        <f t="shared" si="1"/>
        <v>1144</v>
      </c>
      <c r="J8" s="1">
        <f t="shared" si="1"/>
        <v>0</v>
      </c>
      <c r="K8" s="1">
        <f t="shared" si="1"/>
        <v>0</v>
      </c>
      <c r="M8" s="1">
        <f t="shared" si="1"/>
        <v>243</v>
      </c>
      <c r="N8" s="1">
        <f t="shared" si="1"/>
        <v>272</v>
      </c>
      <c r="O8" s="1">
        <f t="shared" si="1"/>
        <v>310</v>
      </c>
      <c r="P8" s="1">
        <f t="shared" si="1"/>
        <v>293</v>
      </c>
      <c r="Q8" s="1">
        <f t="shared" si="1"/>
        <v>382</v>
      </c>
      <c r="R8" s="1">
        <f t="shared" si="1"/>
        <v>407</v>
      </c>
      <c r="S8" s="1">
        <f t="shared" si="1"/>
        <v>0</v>
      </c>
      <c r="T8" s="1">
        <f t="shared" si="1"/>
        <v>0</v>
      </c>
      <c r="V8" s="1">
        <f t="shared" si="1"/>
        <v>562</v>
      </c>
      <c r="W8" s="1">
        <f t="shared" si="1"/>
        <v>549</v>
      </c>
      <c r="X8" s="1">
        <f t="shared" si="1"/>
        <v>639</v>
      </c>
      <c r="Y8" s="1">
        <f t="shared" si="1"/>
        <v>662</v>
      </c>
      <c r="Z8" s="1">
        <f t="shared" si="1"/>
        <v>767</v>
      </c>
      <c r="AA8" s="1">
        <f t="shared" si="1"/>
        <v>737</v>
      </c>
      <c r="AB8" s="1">
        <f t="shared" si="1"/>
        <v>0</v>
      </c>
      <c r="AC8" s="1">
        <f t="shared" si="1"/>
        <v>0</v>
      </c>
    </row>
    <row r="10" spans="2:29" ht="12.75">
      <c r="B10" t="s">
        <v>6</v>
      </c>
      <c r="D10">
        <v>10</v>
      </c>
      <c r="E10">
        <v>4</v>
      </c>
      <c r="F10">
        <v>3</v>
      </c>
      <c r="G10">
        <v>7</v>
      </c>
      <c r="H10">
        <v>6</v>
      </c>
      <c r="I10">
        <v>6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V10">
        <f aca="true" t="shared" si="2" ref="V10:V16">D10-M10</f>
        <v>10</v>
      </c>
      <c r="W10">
        <f aca="true" t="shared" si="3" ref="W10:W16">E10-N10</f>
        <v>4</v>
      </c>
      <c r="X10">
        <f aca="true" t="shared" si="4" ref="X10:X16">F10-O10</f>
        <v>3</v>
      </c>
      <c r="Y10">
        <f aca="true" t="shared" si="5" ref="Y10:Y16">G10-P10</f>
        <v>7</v>
      </c>
      <c r="Z10">
        <f aca="true" t="shared" si="6" ref="Z10:Z16">H10-Q10</f>
        <v>6</v>
      </c>
      <c r="AA10">
        <f aca="true" t="shared" si="7" ref="AA10:AA16">I10-R10</f>
        <v>6</v>
      </c>
      <c r="AB10">
        <f aca="true" t="shared" si="8" ref="AB10:AB16">J10-S10</f>
        <v>0</v>
      </c>
      <c r="AC10">
        <f aca="true" t="shared" si="9" ref="AC10:AC16">K10-T10</f>
        <v>0</v>
      </c>
    </row>
    <row r="11" spans="2:29" ht="12.75">
      <c r="B11" t="s">
        <v>7</v>
      </c>
      <c r="D11">
        <v>8</v>
      </c>
      <c r="E11">
        <v>6</v>
      </c>
      <c r="F11">
        <v>4</v>
      </c>
      <c r="G11">
        <v>4</v>
      </c>
      <c r="H11">
        <v>7</v>
      </c>
      <c r="I11">
        <v>5</v>
      </c>
      <c r="M11">
        <v>4</v>
      </c>
      <c r="N11">
        <v>4</v>
      </c>
      <c r="O11">
        <v>2</v>
      </c>
      <c r="P11">
        <v>2</v>
      </c>
      <c r="Q11">
        <v>5</v>
      </c>
      <c r="R11">
        <v>5</v>
      </c>
      <c r="V11">
        <f t="shared" si="2"/>
        <v>4</v>
      </c>
      <c r="W11">
        <f t="shared" si="3"/>
        <v>2</v>
      </c>
      <c r="X11">
        <f t="shared" si="4"/>
        <v>2</v>
      </c>
      <c r="Y11">
        <f t="shared" si="5"/>
        <v>2</v>
      </c>
      <c r="Z11">
        <f t="shared" si="6"/>
        <v>2</v>
      </c>
      <c r="AA11">
        <f t="shared" si="7"/>
        <v>0</v>
      </c>
      <c r="AB11">
        <f t="shared" si="8"/>
        <v>0</v>
      </c>
      <c r="AC11">
        <f t="shared" si="9"/>
        <v>0</v>
      </c>
    </row>
    <row r="12" spans="2:29" ht="12.75">
      <c r="B12" t="s">
        <v>8</v>
      </c>
      <c r="D12">
        <v>9</v>
      </c>
      <c r="E12">
        <v>1</v>
      </c>
      <c r="F12">
        <v>0</v>
      </c>
      <c r="G12">
        <v>2</v>
      </c>
      <c r="H12">
        <v>5</v>
      </c>
      <c r="I12">
        <v>3</v>
      </c>
      <c r="M12">
        <v>2</v>
      </c>
      <c r="N12">
        <v>0</v>
      </c>
      <c r="O12">
        <v>0</v>
      </c>
      <c r="P12">
        <v>0</v>
      </c>
      <c r="Q12">
        <v>2</v>
      </c>
      <c r="R12">
        <v>2</v>
      </c>
      <c r="V12">
        <f t="shared" si="2"/>
        <v>7</v>
      </c>
      <c r="W12">
        <f t="shared" si="3"/>
        <v>1</v>
      </c>
      <c r="X12">
        <f t="shared" si="4"/>
        <v>0</v>
      </c>
      <c r="Y12">
        <f t="shared" si="5"/>
        <v>2</v>
      </c>
      <c r="Z12">
        <f t="shared" si="6"/>
        <v>3</v>
      </c>
      <c r="AA12">
        <f t="shared" si="7"/>
        <v>1</v>
      </c>
      <c r="AB12">
        <f t="shared" si="8"/>
        <v>0</v>
      </c>
      <c r="AC12">
        <f t="shared" si="9"/>
        <v>0</v>
      </c>
    </row>
    <row r="13" spans="2:29" ht="12.75">
      <c r="B13" t="s">
        <v>9</v>
      </c>
      <c r="D13">
        <v>0</v>
      </c>
      <c r="E13">
        <v>10</v>
      </c>
      <c r="F13">
        <v>14</v>
      </c>
      <c r="G13">
        <v>21</v>
      </c>
      <c r="H13">
        <v>27</v>
      </c>
      <c r="I13">
        <v>22</v>
      </c>
      <c r="M13">
        <v>0</v>
      </c>
      <c r="N13">
        <v>1</v>
      </c>
      <c r="O13">
        <v>3</v>
      </c>
      <c r="P13">
        <v>3</v>
      </c>
      <c r="Q13">
        <v>8</v>
      </c>
      <c r="R13">
        <v>4</v>
      </c>
      <c r="V13">
        <f t="shared" si="2"/>
        <v>0</v>
      </c>
      <c r="W13">
        <f t="shared" si="3"/>
        <v>9</v>
      </c>
      <c r="X13">
        <f t="shared" si="4"/>
        <v>11</v>
      </c>
      <c r="Y13">
        <f t="shared" si="5"/>
        <v>18</v>
      </c>
      <c r="Z13">
        <f t="shared" si="6"/>
        <v>19</v>
      </c>
      <c r="AA13">
        <f t="shared" si="7"/>
        <v>18</v>
      </c>
      <c r="AB13">
        <f t="shared" si="8"/>
        <v>0</v>
      </c>
      <c r="AC13">
        <f t="shared" si="9"/>
        <v>0</v>
      </c>
    </row>
    <row r="14" spans="2:29" ht="12.75">
      <c r="B14" t="s">
        <v>11</v>
      </c>
      <c r="D14">
        <v>1</v>
      </c>
      <c r="E14">
        <v>0</v>
      </c>
      <c r="F14">
        <v>0</v>
      </c>
      <c r="G14">
        <v>0</v>
      </c>
      <c r="H14">
        <v>1</v>
      </c>
      <c r="I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V14">
        <f t="shared" si="2"/>
        <v>1</v>
      </c>
      <c r="W14">
        <f t="shared" si="3"/>
        <v>0</v>
      </c>
      <c r="X14">
        <f t="shared" si="4"/>
        <v>0</v>
      </c>
      <c r="Y14">
        <f t="shared" si="5"/>
        <v>0</v>
      </c>
      <c r="Z14">
        <f t="shared" si="6"/>
        <v>1</v>
      </c>
      <c r="AA14">
        <f t="shared" si="7"/>
        <v>1</v>
      </c>
      <c r="AB14">
        <f t="shared" si="8"/>
        <v>0</v>
      </c>
      <c r="AC14">
        <f t="shared" si="9"/>
        <v>0</v>
      </c>
    </row>
    <row r="15" spans="2:29" ht="12.75">
      <c r="B15" t="s">
        <v>10</v>
      </c>
      <c r="D15">
        <f>23+9</f>
        <v>32</v>
      </c>
      <c r="E15">
        <v>23</v>
      </c>
      <c r="F15">
        <v>35</v>
      </c>
      <c r="G15">
        <v>87</v>
      </c>
      <c r="H15">
        <v>85</v>
      </c>
      <c r="I15">
        <v>92</v>
      </c>
      <c r="M15">
        <f>8+4</f>
        <v>12</v>
      </c>
      <c r="N15">
        <v>10</v>
      </c>
      <c r="O15">
        <v>10</v>
      </c>
      <c r="P15">
        <v>13</v>
      </c>
      <c r="Q15">
        <v>28</v>
      </c>
      <c r="R15">
        <v>26</v>
      </c>
      <c r="V15">
        <f t="shared" si="2"/>
        <v>20</v>
      </c>
      <c r="W15">
        <f t="shared" si="3"/>
        <v>13</v>
      </c>
      <c r="X15">
        <f t="shared" si="4"/>
        <v>25</v>
      </c>
      <c r="Y15">
        <f t="shared" si="5"/>
        <v>74</v>
      </c>
      <c r="Z15">
        <f t="shared" si="6"/>
        <v>57</v>
      </c>
      <c r="AA15">
        <f t="shared" si="7"/>
        <v>66</v>
      </c>
      <c r="AB15">
        <f t="shared" si="8"/>
        <v>0</v>
      </c>
      <c r="AC15">
        <f t="shared" si="9"/>
        <v>0</v>
      </c>
    </row>
    <row r="16" spans="2:29" ht="12.75">
      <c r="B16" t="s">
        <v>12</v>
      </c>
      <c r="D16">
        <v>3</v>
      </c>
      <c r="E16">
        <v>2</v>
      </c>
      <c r="F16">
        <v>2</v>
      </c>
      <c r="G16">
        <v>2</v>
      </c>
      <c r="H16">
        <v>1</v>
      </c>
      <c r="I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V16">
        <f t="shared" si="2"/>
        <v>3</v>
      </c>
      <c r="W16">
        <f t="shared" si="3"/>
        <v>2</v>
      </c>
      <c r="X16">
        <f t="shared" si="4"/>
        <v>2</v>
      </c>
      <c r="Y16">
        <f t="shared" si="5"/>
        <v>2</v>
      </c>
      <c r="Z16">
        <f t="shared" si="6"/>
        <v>1</v>
      </c>
      <c r="AA16">
        <f t="shared" si="7"/>
        <v>1</v>
      </c>
      <c r="AB16">
        <f t="shared" si="8"/>
        <v>0</v>
      </c>
      <c r="AC16">
        <f t="shared" si="9"/>
        <v>0</v>
      </c>
    </row>
    <row r="17" spans="2:29" s="1" customFormat="1" ht="12.75">
      <c r="B17" s="1" t="s">
        <v>20</v>
      </c>
      <c r="D17" s="1">
        <f>SUM(D10:D16)</f>
        <v>63</v>
      </c>
      <c r="E17" s="1">
        <f aca="true" t="shared" si="10" ref="E17:AC17">SUM(E10:E16)</f>
        <v>46</v>
      </c>
      <c r="F17" s="1">
        <f t="shared" si="10"/>
        <v>58</v>
      </c>
      <c r="G17" s="1">
        <f t="shared" si="10"/>
        <v>123</v>
      </c>
      <c r="H17" s="1">
        <f t="shared" si="10"/>
        <v>132</v>
      </c>
      <c r="I17" s="1">
        <f t="shared" si="10"/>
        <v>130</v>
      </c>
      <c r="J17" s="1">
        <f t="shared" si="10"/>
        <v>0</v>
      </c>
      <c r="K17" s="1">
        <f t="shared" si="10"/>
        <v>0</v>
      </c>
      <c r="M17" s="1">
        <f t="shared" si="10"/>
        <v>18</v>
      </c>
      <c r="N17" s="1">
        <f t="shared" si="10"/>
        <v>15</v>
      </c>
      <c r="O17" s="1">
        <f t="shared" si="10"/>
        <v>15</v>
      </c>
      <c r="P17" s="1">
        <f t="shared" si="10"/>
        <v>18</v>
      </c>
      <c r="Q17" s="1">
        <f t="shared" si="10"/>
        <v>43</v>
      </c>
      <c r="R17" s="1">
        <f t="shared" si="10"/>
        <v>37</v>
      </c>
      <c r="S17" s="1">
        <f t="shared" si="10"/>
        <v>0</v>
      </c>
      <c r="T17" s="1">
        <f t="shared" si="10"/>
        <v>0</v>
      </c>
      <c r="V17" s="1">
        <f t="shared" si="10"/>
        <v>45</v>
      </c>
      <c r="W17" s="1">
        <f t="shared" si="10"/>
        <v>31</v>
      </c>
      <c r="X17" s="1">
        <f t="shared" si="10"/>
        <v>43</v>
      </c>
      <c r="Y17" s="1">
        <f t="shared" si="10"/>
        <v>105</v>
      </c>
      <c r="Z17" s="1">
        <f t="shared" si="10"/>
        <v>89</v>
      </c>
      <c r="AA17" s="1">
        <f t="shared" si="10"/>
        <v>93</v>
      </c>
      <c r="AB17" s="1">
        <f t="shared" si="10"/>
        <v>0</v>
      </c>
      <c r="AC17" s="1">
        <f t="shared" si="10"/>
        <v>0</v>
      </c>
    </row>
    <row r="18" spans="2:29" s="1" customFormat="1" ht="12.75">
      <c r="B18" s="1" t="s">
        <v>21</v>
      </c>
      <c r="D18" s="1">
        <f>D17+D8</f>
        <v>868</v>
      </c>
      <c r="E18" s="1">
        <f aca="true" t="shared" si="11" ref="E18:AC18">E17+E8</f>
        <v>867</v>
      </c>
      <c r="F18" s="1">
        <f t="shared" si="11"/>
        <v>1007</v>
      </c>
      <c r="G18" s="1">
        <f t="shared" si="11"/>
        <v>1078</v>
      </c>
      <c r="H18" s="1">
        <f t="shared" si="11"/>
        <v>1281</v>
      </c>
      <c r="I18" s="1">
        <f t="shared" si="11"/>
        <v>1274</v>
      </c>
      <c r="J18" s="1">
        <f t="shared" si="11"/>
        <v>0</v>
      </c>
      <c r="K18" s="1">
        <f t="shared" si="11"/>
        <v>0</v>
      </c>
      <c r="M18" s="1">
        <f t="shared" si="11"/>
        <v>261</v>
      </c>
      <c r="N18" s="1">
        <f t="shared" si="11"/>
        <v>287</v>
      </c>
      <c r="O18" s="1">
        <f t="shared" si="11"/>
        <v>325</v>
      </c>
      <c r="P18" s="1">
        <f t="shared" si="11"/>
        <v>311</v>
      </c>
      <c r="Q18" s="1">
        <f t="shared" si="11"/>
        <v>425</v>
      </c>
      <c r="R18" s="1">
        <f t="shared" si="11"/>
        <v>444</v>
      </c>
      <c r="S18" s="1">
        <f t="shared" si="11"/>
        <v>0</v>
      </c>
      <c r="T18" s="1">
        <f t="shared" si="11"/>
        <v>0</v>
      </c>
      <c r="V18" s="1">
        <f t="shared" si="11"/>
        <v>607</v>
      </c>
      <c r="W18" s="1">
        <f t="shared" si="11"/>
        <v>580</v>
      </c>
      <c r="X18" s="1">
        <f t="shared" si="11"/>
        <v>682</v>
      </c>
      <c r="Y18" s="1">
        <f t="shared" si="11"/>
        <v>767</v>
      </c>
      <c r="Z18" s="1">
        <f t="shared" si="11"/>
        <v>856</v>
      </c>
      <c r="AA18" s="1">
        <f t="shared" si="11"/>
        <v>830</v>
      </c>
      <c r="AB18" s="1">
        <f t="shared" si="11"/>
        <v>0</v>
      </c>
      <c r="AC18" s="1">
        <f t="shared" si="11"/>
        <v>0</v>
      </c>
    </row>
    <row r="19" spans="5:29" s="1" customFormat="1" ht="12.75">
      <c r="E19" s="13">
        <f>E18-D18</f>
        <v>-1</v>
      </c>
      <c r="F19" s="13">
        <f aca="true" t="shared" si="12" ref="F19:K19">F18-E18</f>
        <v>140</v>
      </c>
      <c r="G19" s="13">
        <f t="shared" si="12"/>
        <v>71</v>
      </c>
      <c r="H19" s="13">
        <f t="shared" si="12"/>
        <v>203</v>
      </c>
      <c r="I19" s="13">
        <f t="shared" si="12"/>
        <v>-7</v>
      </c>
      <c r="J19" s="13">
        <f t="shared" si="12"/>
        <v>-1274</v>
      </c>
      <c r="K19" s="13">
        <f t="shared" si="12"/>
        <v>0</v>
      </c>
      <c r="N19" s="13">
        <f aca="true" t="shared" si="13" ref="N19:T19">N18-M18</f>
        <v>26</v>
      </c>
      <c r="O19" s="13">
        <f t="shared" si="13"/>
        <v>38</v>
      </c>
      <c r="P19" s="13">
        <f t="shared" si="13"/>
        <v>-14</v>
      </c>
      <c r="Q19" s="13">
        <f t="shared" si="13"/>
        <v>114</v>
      </c>
      <c r="R19" s="13">
        <f t="shared" si="13"/>
        <v>19</v>
      </c>
      <c r="S19" s="13">
        <f t="shared" si="13"/>
        <v>-444</v>
      </c>
      <c r="T19" s="13">
        <f t="shared" si="13"/>
        <v>0</v>
      </c>
      <c r="W19" s="13">
        <f aca="true" t="shared" si="14" ref="W19:AC19">W18-V18</f>
        <v>-27</v>
      </c>
      <c r="X19" s="13">
        <f t="shared" si="14"/>
        <v>102</v>
      </c>
      <c r="Y19" s="13">
        <f t="shared" si="14"/>
        <v>85</v>
      </c>
      <c r="Z19" s="13">
        <f t="shared" si="14"/>
        <v>89</v>
      </c>
      <c r="AA19" s="13">
        <f t="shared" si="14"/>
        <v>-26</v>
      </c>
      <c r="AB19" s="13">
        <f t="shared" si="14"/>
        <v>-830</v>
      </c>
      <c r="AC19" s="13">
        <f t="shared" si="14"/>
        <v>0</v>
      </c>
    </row>
    <row r="20" ht="13.5" thickBot="1"/>
    <row r="21" spans="2:11" ht="13.5" thickBot="1">
      <c r="B21" s="39" t="s">
        <v>146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2:11" ht="13.5" thickBot="1">
      <c r="B22" s="11" t="s">
        <v>22</v>
      </c>
      <c r="C22" s="11" t="s">
        <v>23</v>
      </c>
      <c r="D22" s="10" t="s">
        <v>13</v>
      </c>
      <c r="E22" s="10" t="s">
        <v>14</v>
      </c>
      <c r="F22" s="10" t="s">
        <v>15</v>
      </c>
      <c r="G22" s="10" t="s">
        <v>16</v>
      </c>
      <c r="H22" s="10" t="s">
        <v>17</v>
      </c>
      <c r="I22" s="10" t="s">
        <v>18</v>
      </c>
      <c r="J22" s="10" t="s">
        <v>1</v>
      </c>
      <c r="K22" s="10" t="s">
        <v>19</v>
      </c>
    </row>
    <row r="23" spans="2:9" ht="12.75">
      <c r="B23" t="s">
        <v>24</v>
      </c>
      <c r="C23" t="s">
        <v>25</v>
      </c>
      <c r="D23">
        <v>423</v>
      </c>
      <c r="E23">
        <v>438</v>
      </c>
      <c r="F23">
        <v>541</v>
      </c>
      <c r="G23">
        <v>560</v>
      </c>
      <c r="H23">
        <v>660</v>
      </c>
      <c r="I23">
        <v>666</v>
      </c>
    </row>
    <row r="24" spans="3:9" ht="12.75">
      <c r="C24" t="s">
        <v>26</v>
      </c>
      <c r="D24">
        <v>6</v>
      </c>
      <c r="E24">
        <v>7</v>
      </c>
      <c r="F24">
        <v>7</v>
      </c>
      <c r="G24">
        <v>7</v>
      </c>
      <c r="H24">
        <v>8</v>
      </c>
      <c r="I24">
        <v>8</v>
      </c>
    </row>
    <row r="25" spans="3:9" ht="12.75">
      <c r="C25" t="s">
        <v>27</v>
      </c>
      <c r="D25">
        <v>23</v>
      </c>
      <c r="E25">
        <v>17</v>
      </c>
      <c r="F25">
        <v>24</v>
      </c>
      <c r="G25">
        <v>67</v>
      </c>
      <c r="H25">
        <v>64</v>
      </c>
      <c r="I25">
        <v>65</v>
      </c>
    </row>
    <row r="26" spans="3:9" ht="12.75">
      <c r="C26" t="s">
        <v>28</v>
      </c>
      <c r="D26">
        <v>147</v>
      </c>
      <c r="E26">
        <v>157</v>
      </c>
      <c r="F26">
        <v>175</v>
      </c>
      <c r="G26">
        <v>191</v>
      </c>
      <c r="H26">
        <v>242</v>
      </c>
      <c r="I26">
        <v>237</v>
      </c>
    </row>
    <row r="27" spans="3:9" ht="12.75">
      <c r="C27" t="s">
        <v>29</v>
      </c>
      <c r="D27">
        <v>1</v>
      </c>
      <c r="E27">
        <v>0</v>
      </c>
      <c r="F27">
        <v>1</v>
      </c>
      <c r="G27">
        <v>0</v>
      </c>
      <c r="H27">
        <v>3</v>
      </c>
      <c r="I27">
        <v>3</v>
      </c>
    </row>
    <row r="29" spans="2:9" ht="12.75">
      <c r="B29" t="s">
        <v>30</v>
      </c>
      <c r="C29" t="s">
        <v>25</v>
      </c>
      <c r="D29">
        <v>10</v>
      </c>
      <c r="E29">
        <v>9</v>
      </c>
      <c r="F29">
        <v>10</v>
      </c>
      <c r="G29">
        <v>13</v>
      </c>
      <c r="H29">
        <v>20</v>
      </c>
      <c r="I29">
        <v>18</v>
      </c>
    </row>
    <row r="30" spans="3:9" ht="12.75">
      <c r="C30" t="s">
        <v>26</v>
      </c>
      <c r="D30">
        <v>0</v>
      </c>
      <c r="E30">
        <v>0</v>
      </c>
      <c r="F30">
        <v>0</v>
      </c>
      <c r="G30">
        <v>0</v>
      </c>
      <c r="H30">
        <v>1</v>
      </c>
      <c r="I30">
        <v>1</v>
      </c>
    </row>
    <row r="31" spans="3:9" ht="12.75">
      <c r="C31" t="s">
        <v>27</v>
      </c>
      <c r="D31">
        <v>0</v>
      </c>
      <c r="E31">
        <v>3</v>
      </c>
      <c r="F31">
        <v>1</v>
      </c>
      <c r="G31">
        <v>1</v>
      </c>
      <c r="H31">
        <v>0</v>
      </c>
      <c r="I31">
        <v>2</v>
      </c>
    </row>
    <row r="32" spans="3:9" ht="12.75">
      <c r="C32" t="s">
        <v>28</v>
      </c>
      <c r="D32">
        <v>6</v>
      </c>
      <c r="E32">
        <v>8</v>
      </c>
      <c r="F32">
        <v>13</v>
      </c>
      <c r="G32">
        <v>14</v>
      </c>
      <c r="H32">
        <v>10</v>
      </c>
      <c r="I32">
        <v>10</v>
      </c>
    </row>
    <row r="33" spans="3:9" ht="12.75">
      <c r="C33" t="s">
        <v>29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5" spans="2:9" ht="12.75">
      <c r="B35" t="s">
        <v>31</v>
      </c>
      <c r="C35" t="s">
        <v>25</v>
      </c>
      <c r="D35">
        <v>201</v>
      </c>
      <c r="E35">
        <v>181</v>
      </c>
      <c r="F35">
        <v>183</v>
      </c>
      <c r="G35">
        <v>165</v>
      </c>
      <c r="H35">
        <v>217</v>
      </c>
      <c r="I35">
        <v>210</v>
      </c>
    </row>
    <row r="36" spans="3:9" ht="12.75">
      <c r="C36" t="s">
        <v>26</v>
      </c>
      <c r="D36">
        <v>12</v>
      </c>
      <c r="E36">
        <v>12</v>
      </c>
      <c r="F36">
        <v>12</v>
      </c>
      <c r="G36">
        <v>13</v>
      </c>
      <c r="H36">
        <v>12</v>
      </c>
      <c r="I36">
        <v>11</v>
      </c>
    </row>
    <row r="37" spans="3:9" ht="12.75">
      <c r="C37" t="s">
        <v>27</v>
      </c>
      <c r="D37">
        <v>36</v>
      </c>
      <c r="E37">
        <v>33</v>
      </c>
      <c r="F37">
        <v>37</v>
      </c>
      <c r="G37">
        <v>42</v>
      </c>
      <c r="H37">
        <v>40</v>
      </c>
      <c r="I37">
        <v>40</v>
      </c>
    </row>
    <row r="38" spans="3:9" ht="12.75">
      <c r="C38" t="s">
        <v>29</v>
      </c>
      <c r="D38">
        <v>3</v>
      </c>
      <c r="E38">
        <v>2</v>
      </c>
      <c r="F38">
        <v>3</v>
      </c>
      <c r="G38">
        <v>5</v>
      </c>
      <c r="H38">
        <v>4</v>
      </c>
      <c r="I38">
        <v>3</v>
      </c>
    </row>
    <row r="40" spans="2:11" ht="12.75">
      <c r="B40" t="s">
        <v>32</v>
      </c>
      <c r="D40">
        <f aca="true" t="shared" si="15" ref="D40:K40">SUM(D23:D38)</f>
        <v>868</v>
      </c>
      <c r="E40">
        <f t="shared" si="15"/>
        <v>867</v>
      </c>
      <c r="F40">
        <f t="shared" si="15"/>
        <v>1007</v>
      </c>
      <c r="G40">
        <f t="shared" si="15"/>
        <v>1078</v>
      </c>
      <c r="H40">
        <f t="shared" si="15"/>
        <v>1281</v>
      </c>
      <c r="I40">
        <f t="shared" si="15"/>
        <v>1274</v>
      </c>
      <c r="J40">
        <f t="shared" si="15"/>
        <v>0</v>
      </c>
      <c r="K40">
        <f t="shared" si="15"/>
        <v>0</v>
      </c>
    </row>
    <row r="41" ht="9.75" customHeight="1" thickBot="1"/>
    <row r="42" spans="2:11" ht="12.75">
      <c r="B42" s="3" t="s">
        <v>34</v>
      </c>
      <c r="C42" s="4"/>
      <c r="D42" s="4"/>
      <c r="E42" s="4"/>
      <c r="F42" s="4"/>
      <c r="G42" s="4"/>
      <c r="H42" s="4"/>
      <c r="I42" s="4"/>
      <c r="J42" s="4"/>
      <c r="K42" s="5"/>
    </row>
    <row r="43" spans="2:11" ht="13.5" thickBot="1">
      <c r="B43" s="6" t="s">
        <v>33</v>
      </c>
      <c r="C43" s="7"/>
      <c r="D43" s="7">
        <v>23</v>
      </c>
      <c r="E43" s="7">
        <v>53</v>
      </c>
      <c r="F43" s="7">
        <v>40</v>
      </c>
      <c r="G43" s="7">
        <v>0</v>
      </c>
      <c r="H43" s="7">
        <v>0</v>
      </c>
      <c r="I43" s="7">
        <v>0</v>
      </c>
      <c r="J43" s="7"/>
      <c r="K43" s="8"/>
    </row>
    <row r="45" spans="2:11" ht="12.75">
      <c r="B45" t="s">
        <v>32</v>
      </c>
      <c r="D45">
        <f>D43+D40</f>
        <v>891</v>
      </c>
      <c r="E45">
        <f aca="true" t="shared" si="16" ref="E45:K45">E43+E40</f>
        <v>920</v>
      </c>
      <c r="F45">
        <f t="shared" si="16"/>
        <v>1047</v>
      </c>
      <c r="G45">
        <f t="shared" si="16"/>
        <v>1078</v>
      </c>
      <c r="H45">
        <f t="shared" si="16"/>
        <v>1281</v>
      </c>
      <c r="I45">
        <f t="shared" si="16"/>
        <v>1274</v>
      </c>
      <c r="J45">
        <f t="shared" si="16"/>
        <v>0</v>
      </c>
      <c r="K45">
        <f t="shared" si="16"/>
        <v>0</v>
      </c>
    </row>
    <row r="46" spans="2:9" ht="12.75">
      <c r="B46" s="9" t="s">
        <v>35</v>
      </c>
      <c r="C46" s="9"/>
      <c r="D46" s="9"/>
      <c r="E46" s="9"/>
      <c r="F46" s="9"/>
      <c r="G46" s="9"/>
      <c r="H46" s="9"/>
      <c r="I46" s="9"/>
    </row>
  </sheetData>
  <mergeCells count="4">
    <mergeCell ref="B2:K2"/>
    <mergeCell ref="M2:T2"/>
    <mergeCell ref="V2:AC2"/>
    <mergeCell ref="B21:K21"/>
  </mergeCells>
  <printOptions gridLines="1" horizontalCentered="1" verticalCentered="1"/>
  <pageMargins left="0.25" right="0.25" top="0.25" bottom="0.5" header="0.5" footer="0.25"/>
  <pageSetup fitToHeight="1" fitToWidth="1" horizontalDpi="600" verticalDpi="600" orientation="landscape" scale="86" r:id="rId1"/>
  <headerFooter alignWithMargins="0">
    <oddFooter>&amp;L&amp;"Arial,Bold"&amp;8&amp;D&amp;C&amp;"Arial,Bold"&amp;8Open Psych Referrals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107"/>
  <sheetViews>
    <sheetView workbookViewId="0" topLeftCell="A88">
      <selection activeCell="L109" sqref="L109"/>
    </sheetView>
  </sheetViews>
  <sheetFormatPr defaultColWidth="9.140625" defaultRowHeight="12.75"/>
  <cols>
    <col min="2" max="3" width="5.140625" style="14" customWidth="1"/>
    <col min="4" max="4" width="25.8515625" style="0" customWidth="1"/>
    <col min="5" max="10" width="5.140625" style="0" bestFit="1" customWidth="1"/>
    <col min="11" max="12" width="4.57421875" style="0" bestFit="1" customWidth="1"/>
    <col min="13" max="13" width="4.28125" style="0" bestFit="1" customWidth="1"/>
    <col min="14" max="14" width="4.8515625" style="0" bestFit="1" customWidth="1"/>
    <col min="15" max="15" width="6.28125" style="0" bestFit="1" customWidth="1"/>
  </cols>
  <sheetData>
    <row r="1" ht="13.5" thickBot="1"/>
    <row r="2" spans="2:15" ht="18.75" thickBot="1">
      <c r="B2" s="40" t="s">
        <v>36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13.5" thickBot="1">
      <c r="B3" s="2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2:15" s="2" customFormat="1" ht="13.5" thickBot="1">
      <c r="B4" s="10" t="s">
        <v>0</v>
      </c>
      <c r="C4" s="10" t="s">
        <v>47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1</v>
      </c>
      <c r="O4" s="10" t="s">
        <v>32</v>
      </c>
    </row>
    <row r="5" spans="2:15" ht="12.75">
      <c r="B5" s="27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3"/>
    </row>
    <row r="6" spans="2:15" ht="12.75">
      <c r="B6" s="27"/>
      <c r="C6" s="19">
        <v>620</v>
      </c>
      <c r="D6" s="20" t="s">
        <v>48</v>
      </c>
      <c r="E6" s="20">
        <v>10</v>
      </c>
      <c r="F6" s="20">
        <v>2</v>
      </c>
      <c r="G6" s="20">
        <v>8</v>
      </c>
      <c r="H6" s="20">
        <v>8</v>
      </c>
      <c r="I6" s="20">
        <v>10</v>
      </c>
      <c r="J6" s="25">
        <v>7</v>
      </c>
      <c r="K6" s="25">
        <v>6</v>
      </c>
      <c r="L6" s="25">
        <v>9</v>
      </c>
      <c r="M6" s="20"/>
      <c r="N6" s="20"/>
      <c r="O6" s="23">
        <f>SUM(E6:N6)</f>
        <v>60</v>
      </c>
    </row>
    <row r="7" spans="2:15" ht="12.75">
      <c r="B7" s="27"/>
      <c r="C7" s="19">
        <v>139</v>
      </c>
      <c r="D7" s="20" t="s">
        <v>49</v>
      </c>
      <c r="E7" s="20">
        <v>8</v>
      </c>
      <c r="F7" s="20">
        <v>4</v>
      </c>
      <c r="G7" s="20">
        <v>11</v>
      </c>
      <c r="H7" s="20">
        <v>8</v>
      </c>
      <c r="I7" s="20">
        <v>5</v>
      </c>
      <c r="J7" s="20">
        <v>4</v>
      </c>
      <c r="K7" s="25">
        <v>9</v>
      </c>
      <c r="L7" s="25">
        <v>5</v>
      </c>
      <c r="M7" s="20"/>
      <c r="N7" s="20"/>
      <c r="O7" s="23">
        <f aca="true" t="shared" si="0" ref="O7:O21">SUM(E7:N7)</f>
        <v>54</v>
      </c>
    </row>
    <row r="8" spans="2:15" ht="12.75">
      <c r="B8" s="27"/>
      <c r="C8" s="19">
        <v>367</v>
      </c>
      <c r="D8" s="20" t="s">
        <v>50</v>
      </c>
      <c r="E8" s="20">
        <v>6</v>
      </c>
      <c r="F8" s="20">
        <v>1</v>
      </c>
      <c r="G8" s="20">
        <v>6</v>
      </c>
      <c r="H8" s="20">
        <v>7</v>
      </c>
      <c r="I8" s="20">
        <v>4</v>
      </c>
      <c r="J8" s="20">
        <v>8</v>
      </c>
      <c r="K8" s="25">
        <v>8</v>
      </c>
      <c r="L8" s="25">
        <v>7</v>
      </c>
      <c r="M8" s="20"/>
      <c r="N8" s="20"/>
      <c r="O8" s="23">
        <f t="shared" si="0"/>
        <v>47</v>
      </c>
    </row>
    <row r="9" spans="2:15" ht="12.75">
      <c r="B9" s="27"/>
      <c r="C9" s="19">
        <v>100</v>
      </c>
      <c r="D9" s="20" t="s">
        <v>51</v>
      </c>
      <c r="E9" s="20">
        <v>4</v>
      </c>
      <c r="F9" s="20">
        <v>4</v>
      </c>
      <c r="G9" s="20">
        <v>10</v>
      </c>
      <c r="H9" s="20">
        <v>4</v>
      </c>
      <c r="I9" s="20">
        <v>5</v>
      </c>
      <c r="J9" s="20">
        <v>4</v>
      </c>
      <c r="K9" s="25">
        <v>8</v>
      </c>
      <c r="L9" s="25">
        <v>4</v>
      </c>
      <c r="M9" s="20"/>
      <c r="N9" s="20"/>
      <c r="O9" s="23">
        <f t="shared" si="0"/>
        <v>43</v>
      </c>
    </row>
    <row r="10" spans="2:15" ht="12.75">
      <c r="B10" s="27"/>
      <c r="C10" s="19">
        <v>368</v>
      </c>
      <c r="D10" s="20" t="s">
        <v>52</v>
      </c>
      <c r="E10" s="20">
        <v>4</v>
      </c>
      <c r="F10" s="20">
        <v>5</v>
      </c>
      <c r="G10" s="20">
        <v>10</v>
      </c>
      <c r="H10" s="20">
        <v>11</v>
      </c>
      <c r="I10" s="20">
        <v>7</v>
      </c>
      <c r="J10" s="20">
        <v>5</v>
      </c>
      <c r="K10" s="25">
        <v>9</v>
      </c>
      <c r="L10" s="25">
        <v>9</v>
      </c>
      <c r="M10" s="20"/>
      <c r="N10" s="20"/>
      <c r="O10" s="23">
        <f t="shared" si="0"/>
        <v>60</v>
      </c>
    </row>
    <row r="11" spans="2:15" ht="12.75">
      <c r="B11" s="27"/>
      <c r="C11" s="19">
        <v>511</v>
      </c>
      <c r="D11" s="20" t="s">
        <v>143</v>
      </c>
      <c r="E11" s="20">
        <v>20</v>
      </c>
      <c r="F11" s="20">
        <v>0</v>
      </c>
      <c r="G11" s="20">
        <v>13</v>
      </c>
      <c r="H11" s="20">
        <v>9</v>
      </c>
      <c r="I11" s="20">
        <v>9</v>
      </c>
      <c r="J11" s="20">
        <v>12</v>
      </c>
      <c r="K11" s="25">
        <v>11</v>
      </c>
      <c r="L11" s="25">
        <v>9</v>
      </c>
      <c r="M11" s="20"/>
      <c r="N11" s="20"/>
      <c r="O11" s="23">
        <f t="shared" si="0"/>
        <v>83</v>
      </c>
    </row>
    <row r="12" spans="2:15" ht="12.75">
      <c r="B12" s="27"/>
      <c r="C12" s="19">
        <v>154</v>
      </c>
      <c r="D12" s="20" t="s">
        <v>53</v>
      </c>
      <c r="E12" s="20">
        <v>5</v>
      </c>
      <c r="F12" s="20">
        <v>4</v>
      </c>
      <c r="G12" s="20">
        <v>13</v>
      </c>
      <c r="H12" s="20">
        <v>13</v>
      </c>
      <c r="I12" s="20">
        <v>8</v>
      </c>
      <c r="J12" s="20">
        <v>16</v>
      </c>
      <c r="K12" s="25">
        <v>20</v>
      </c>
      <c r="L12" s="25">
        <v>7</v>
      </c>
      <c r="M12" s="20"/>
      <c r="N12" s="20"/>
      <c r="O12" s="23">
        <f t="shared" si="0"/>
        <v>86</v>
      </c>
    </row>
    <row r="13" spans="2:15" ht="12.75">
      <c r="B13" s="27"/>
      <c r="C13" s="19">
        <v>184</v>
      </c>
      <c r="D13" s="20" t="s">
        <v>54</v>
      </c>
      <c r="E13" s="20">
        <v>9</v>
      </c>
      <c r="F13" s="20">
        <v>5</v>
      </c>
      <c r="G13" s="20">
        <v>13</v>
      </c>
      <c r="H13" s="20">
        <v>8</v>
      </c>
      <c r="I13" s="20">
        <v>7</v>
      </c>
      <c r="J13" s="20">
        <v>3</v>
      </c>
      <c r="K13" s="25">
        <v>1</v>
      </c>
      <c r="L13" s="25">
        <v>8</v>
      </c>
      <c r="M13" s="20"/>
      <c r="N13" s="20"/>
      <c r="O13" s="23">
        <f t="shared" si="0"/>
        <v>54</v>
      </c>
    </row>
    <row r="14" spans="2:15" ht="12.75">
      <c r="B14" s="27"/>
      <c r="C14" s="19">
        <v>524</v>
      </c>
      <c r="D14" s="20" t="s">
        <v>55</v>
      </c>
      <c r="E14" s="20">
        <v>7</v>
      </c>
      <c r="F14" s="20">
        <v>4</v>
      </c>
      <c r="G14" s="20">
        <v>9</v>
      </c>
      <c r="H14" s="20">
        <v>8</v>
      </c>
      <c r="I14" s="20">
        <v>8</v>
      </c>
      <c r="J14" s="25">
        <v>8</v>
      </c>
      <c r="K14" s="25">
        <v>10</v>
      </c>
      <c r="L14" s="25">
        <v>4</v>
      </c>
      <c r="M14" s="20"/>
      <c r="N14" s="20"/>
      <c r="O14" s="23">
        <f t="shared" si="0"/>
        <v>58</v>
      </c>
    </row>
    <row r="15" spans="2:15" ht="12.75">
      <c r="B15" s="27"/>
      <c r="C15" s="19">
        <v>514</v>
      </c>
      <c r="D15" s="20" t="s">
        <v>56</v>
      </c>
      <c r="E15" s="20">
        <v>6</v>
      </c>
      <c r="F15" s="20">
        <v>4</v>
      </c>
      <c r="G15" s="20">
        <v>7</v>
      </c>
      <c r="H15" s="20">
        <v>9</v>
      </c>
      <c r="I15" s="20">
        <v>6</v>
      </c>
      <c r="J15" s="25">
        <v>8</v>
      </c>
      <c r="K15" s="25">
        <v>5</v>
      </c>
      <c r="L15" s="25">
        <v>6</v>
      </c>
      <c r="M15" s="20"/>
      <c r="N15" s="20"/>
      <c r="O15" s="23">
        <f t="shared" si="0"/>
        <v>51</v>
      </c>
    </row>
    <row r="16" spans="2:15" ht="12.75">
      <c r="B16" s="27"/>
      <c r="C16" s="19">
        <v>365</v>
      </c>
      <c r="D16" s="20" t="s">
        <v>57</v>
      </c>
      <c r="E16" s="20">
        <v>7</v>
      </c>
      <c r="F16" s="20">
        <v>2</v>
      </c>
      <c r="G16" s="20">
        <v>7</v>
      </c>
      <c r="H16" s="20">
        <v>9</v>
      </c>
      <c r="I16" s="20">
        <v>9</v>
      </c>
      <c r="J16" s="20">
        <v>9</v>
      </c>
      <c r="K16" s="25">
        <v>9</v>
      </c>
      <c r="L16" s="25">
        <v>9</v>
      </c>
      <c r="M16" s="20"/>
      <c r="N16" s="20"/>
      <c r="O16" s="23">
        <f t="shared" si="0"/>
        <v>61</v>
      </c>
    </row>
    <row r="17" spans="2:15" ht="12.75">
      <c r="B17" s="27"/>
      <c r="C17" s="19">
        <v>166</v>
      </c>
      <c r="D17" s="20" t="s">
        <v>58</v>
      </c>
      <c r="E17" s="20">
        <v>8</v>
      </c>
      <c r="F17" s="20">
        <v>2</v>
      </c>
      <c r="G17" s="20">
        <v>10</v>
      </c>
      <c r="H17" s="20">
        <v>7</v>
      </c>
      <c r="I17" s="20">
        <v>7</v>
      </c>
      <c r="J17" s="20">
        <v>10</v>
      </c>
      <c r="K17" s="25">
        <v>13</v>
      </c>
      <c r="L17" s="25">
        <v>6</v>
      </c>
      <c r="M17" s="20"/>
      <c r="N17" s="20"/>
      <c r="O17" s="23">
        <f t="shared" si="0"/>
        <v>63</v>
      </c>
    </row>
    <row r="18" spans="2:15" ht="12.75">
      <c r="B18" s="27"/>
      <c r="C18" s="19">
        <v>303</v>
      </c>
      <c r="D18" s="20" t="s">
        <v>59</v>
      </c>
      <c r="E18" s="20">
        <v>6</v>
      </c>
      <c r="F18" s="20">
        <v>1</v>
      </c>
      <c r="G18" s="20">
        <v>9</v>
      </c>
      <c r="H18" s="20">
        <v>6</v>
      </c>
      <c r="I18" s="20">
        <v>6</v>
      </c>
      <c r="J18" s="20">
        <v>7</v>
      </c>
      <c r="K18" s="25">
        <v>8</v>
      </c>
      <c r="L18" s="25">
        <v>7</v>
      </c>
      <c r="M18" s="20"/>
      <c r="N18" s="20"/>
      <c r="O18" s="23">
        <f t="shared" si="0"/>
        <v>50</v>
      </c>
    </row>
    <row r="19" spans="2:15" ht="12.75">
      <c r="B19" s="27"/>
      <c r="C19" s="19">
        <v>619</v>
      </c>
      <c r="D19" s="20" t="s">
        <v>61</v>
      </c>
      <c r="E19" s="20">
        <v>11</v>
      </c>
      <c r="F19" s="20">
        <v>1</v>
      </c>
      <c r="G19" s="20">
        <v>9</v>
      </c>
      <c r="H19" s="20">
        <v>9</v>
      </c>
      <c r="I19" s="20">
        <v>8</v>
      </c>
      <c r="J19" s="20">
        <v>14</v>
      </c>
      <c r="K19" s="25">
        <v>11</v>
      </c>
      <c r="L19" s="25">
        <v>7</v>
      </c>
      <c r="M19" s="20"/>
      <c r="N19" s="20"/>
      <c r="O19" s="23">
        <f t="shared" si="0"/>
        <v>70</v>
      </c>
    </row>
    <row r="20" spans="2:15" ht="12.75">
      <c r="B20" s="27"/>
      <c r="C20" s="19">
        <v>101</v>
      </c>
      <c r="D20" s="20" t="s">
        <v>62</v>
      </c>
      <c r="E20" s="20">
        <v>5</v>
      </c>
      <c r="F20" s="20">
        <v>3</v>
      </c>
      <c r="G20" s="20">
        <v>9</v>
      </c>
      <c r="H20" s="20">
        <v>4</v>
      </c>
      <c r="I20" s="20">
        <v>10</v>
      </c>
      <c r="J20" s="20">
        <v>6</v>
      </c>
      <c r="K20" s="25">
        <v>3</v>
      </c>
      <c r="L20" s="25">
        <v>0</v>
      </c>
      <c r="M20" s="20"/>
      <c r="N20" s="20"/>
      <c r="O20" s="23">
        <f t="shared" si="0"/>
        <v>40</v>
      </c>
    </row>
    <row r="21" spans="2:15" ht="13.5" thickBot="1">
      <c r="B21" s="27"/>
      <c r="C21" s="21">
        <v>121</v>
      </c>
      <c r="D21" s="22" t="s">
        <v>63</v>
      </c>
      <c r="E21" s="22">
        <v>0</v>
      </c>
      <c r="F21" s="22">
        <v>5</v>
      </c>
      <c r="G21" s="22">
        <v>12</v>
      </c>
      <c r="H21" s="22">
        <v>11</v>
      </c>
      <c r="I21" s="22">
        <v>8</v>
      </c>
      <c r="J21" s="22">
        <v>6</v>
      </c>
      <c r="K21" s="22">
        <v>5</v>
      </c>
      <c r="L21" s="22">
        <v>9</v>
      </c>
      <c r="M21" s="22"/>
      <c r="N21" s="22"/>
      <c r="O21" s="24">
        <f t="shared" si="0"/>
        <v>56</v>
      </c>
    </row>
    <row r="22" spans="2:15" ht="14.25" thickBot="1" thickTop="1">
      <c r="B22" s="27"/>
      <c r="C22" s="15"/>
      <c r="D22" s="12" t="s">
        <v>64</v>
      </c>
      <c r="E22" s="12">
        <f aca="true" t="shared" si="1" ref="E22:O22">SUM(E6:E21)</f>
        <v>116</v>
      </c>
      <c r="F22" s="12">
        <f t="shared" si="1"/>
        <v>47</v>
      </c>
      <c r="G22" s="12">
        <f t="shared" si="1"/>
        <v>156</v>
      </c>
      <c r="H22" s="12">
        <f t="shared" si="1"/>
        <v>131</v>
      </c>
      <c r="I22" s="12">
        <f t="shared" si="1"/>
        <v>117</v>
      </c>
      <c r="J22" s="12">
        <f t="shared" si="1"/>
        <v>127</v>
      </c>
      <c r="K22" s="12">
        <f t="shared" si="1"/>
        <v>136</v>
      </c>
      <c r="L22" s="12">
        <f t="shared" si="1"/>
        <v>106</v>
      </c>
      <c r="M22" s="12">
        <f t="shared" si="1"/>
        <v>0</v>
      </c>
      <c r="N22" s="12">
        <f t="shared" si="1"/>
        <v>0</v>
      </c>
      <c r="O22" s="12">
        <f t="shared" si="1"/>
        <v>936</v>
      </c>
    </row>
    <row r="23" spans="2:15" ht="12.75">
      <c r="B23" s="27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2.75">
      <c r="B24" s="27"/>
      <c r="C24" s="19">
        <v>113</v>
      </c>
      <c r="D24" s="20" t="s">
        <v>65</v>
      </c>
      <c r="E24" s="20">
        <v>8</v>
      </c>
      <c r="F24" s="20">
        <v>2</v>
      </c>
      <c r="G24" s="20">
        <v>6</v>
      </c>
      <c r="H24" s="20">
        <v>5</v>
      </c>
      <c r="I24" s="20">
        <v>6</v>
      </c>
      <c r="J24" s="20">
        <v>8</v>
      </c>
      <c r="K24" s="25">
        <v>12</v>
      </c>
      <c r="L24" s="25">
        <v>7</v>
      </c>
      <c r="M24" s="20"/>
      <c r="N24" s="20"/>
      <c r="O24" s="23">
        <f aca="true" t="shared" si="2" ref="O24:O71">SUM(E24:N24)</f>
        <v>54</v>
      </c>
    </row>
    <row r="25" spans="2:15" ht="12.75">
      <c r="B25" s="27"/>
      <c r="C25" s="19">
        <v>192</v>
      </c>
      <c r="D25" s="20" t="s">
        <v>66</v>
      </c>
      <c r="E25" s="20">
        <v>0</v>
      </c>
      <c r="F25" s="20">
        <v>0</v>
      </c>
      <c r="G25" s="20">
        <v>0</v>
      </c>
      <c r="H25" s="20">
        <v>0</v>
      </c>
      <c r="I25" s="20">
        <v>2</v>
      </c>
      <c r="J25" s="20">
        <v>3</v>
      </c>
      <c r="K25" s="25">
        <v>5</v>
      </c>
      <c r="L25" s="25">
        <v>0</v>
      </c>
      <c r="M25" s="20"/>
      <c r="N25" s="20"/>
      <c r="O25" s="23">
        <f t="shared" si="2"/>
        <v>10</v>
      </c>
    </row>
    <row r="26" spans="2:15" ht="12.75">
      <c r="B26" s="27"/>
      <c r="C26" s="19">
        <v>512</v>
      </c>
      <c r="D26" s="20" t="s">
        <v>67</v>
      </c>
      <c r="E26" s="20">
        <v>3</v>
      </c>
      <c r="F26" s="20">
        <v>3</v>
      </c>
      <c r="G26" s="20">
        <v>8</v>
      </c>
      <c r="H26" s="20">
        <v>7</v>
      </c>
      <c r="I26" s="20">
        <v>6</v>
      </c>
      <c r="J26" s="20">
        <v>4</v>
      </c>
      <c r="K26" s="25">
        <v>8</v>
      </c>
      <c r="L26" s="25">
        <v>6</v>
      </c>
      <c r="M26" s="20"/>
      <c r="N26" s="20"/>
      <c r="O26" s="23">
        <f t="shared" si="2"/>
        <v>45</v>
      </c>
    </row>
    <row r="27" spans="2:15" ht="12.75">
      <c r="B27" s="27"/>
      <c r="C27" s="19">
        <v>168</v>
      </c>
      <c r="D27" s="20" t="s">
        <v>68</v>
      </c>
      <c r="E27" s="20">
        <v>3</v>
      </c>
      <c r="F27" s="20">
        <v>3</v>
      </c>
      <c r="G27" s="20">
        <v>7</v>
      </c>
      <c r="H27" s="20">
        <v>8</v>
      </c>
      <c r="I27" s="20">
        <v>5</v>
      </c>
      <c r="J27" s="20">
        <v>7</v>
      </c>
      <c r="K27" s="25">
        <v>10</v>
      </c>
      <c r="L27" s="25">
        <v>5</v>
      </c>
      <c r="M27" s="20"/>
      <c r="N27" s="20"/>
      <c r="O27" s="23">
        <f t="shared" si="2"/>
        <v>48</v>
      </c>
    </row>
    <row r="28" spans="2:15" ht="12.75">
      <c r="B28" s="27"/>
      <c r="C28" s="19">
        <v>125</v>
      </c>
      <c r="D28" s="20" t="s">
        <v>69</v>
      </c>
      <c r="E28" s="20">
        <v>2</v>
      </c>
      <c r="F28" s="20">
        <v>1</v>
      </c>
      <c r="G28" s="20">
        <v>7</v>
      </c>
      <c r="H28" s="20">
        <v>6</v>
      </c>
      <c r="I28" s="20">
        <v>2</v>
      </c>
      <c r="J28" s="20">
        <v>3</v>
      </c>
      <c r="K28" s="25">
        <v>6</v>
      </c>
      <c r="L28" s="25">
        <v>4</v>
      </c>
      <c r="M28" s="20"/>
      <c r="N28" s="20"/>
      <c r="O28" s="23">
        <f t="shared" si="2"/>
        <v>31</v>
      </c>
    </row>
    <row r="29" spans="2:15" ht="12.75">
      <c r="B29" s="27"/>
      <c r="C29" s="19">
        <v>158</v>
      </c>
      <c r="D29" s="20" t="s">
        <v>70</v>
      </c>
      <c r="E29" s="20">
        <v>4</v>
      </c>
      <c r="F29" s="20">
        <v>1</v>
      </c>
      <c r="G29" s="20">
        <v>7</v>
      </c>
      <c r="H29" s="20">
        <v>4</v>
      </c>
      <c r="I29" s="20">
        <v>3</v>
      </c>
      <c r="J29" s="20">
        <v>4</v>
      </c>
      <c r="K29" s="25">
        <v>5</v>
      </c>
      <c r="L29" s="25">
        <v>3</v>
      </c>
      <c r="M29" s="20"/>
      <c r="N29" s="20"/>
      <c r="O29" s="23">
        <f t="shared" si="2"/>
        <v>31</v>
      </c>
    </row>
    <row r="30" spans="2:15" ht="12.75">
      <c r="B30" s="27"/>
      <c r="C30" s="19">
        <v>135</v>
      </c>
      <c r="D30" s="20" t="s">
        <v>71</v>
      </c>
      <c r="E30" s="20">
        <v>6</v>
      </c>
      <c r="F30" s="20">
        <v>1</v>
      </c>
      <c r="G30" s="20">
        <v>7</v>
      </c>
      <c r="H30" s="20">
        <v>7</v>
      </c>
      <c r="I30" s="20">
        <v>9</v>
      </c>
      <c r="J30" s="20">
        <v>6</v>
      </c>
      <c r="K30" s="25">
        <v>9</v>
      </c>
      <c r="L30" s="25">
        <v>7</v>
      </c>
      <c r="M30" s="20"/>
      <c r="N30" s="20"/>
      <c r="O30" s="23">
        <f t="shared" si="2"/>
        <v>52</v>
      </c>
    </row>
    <row r="31" spans="2:15" ht="12.75">
      <c r="B31" s="27"/>
      <c r="C31" s="19">
        <v>104</v>
      </c>
      <c r="D31" s="20" t="s">
        <v>73</v>
      </c>
      <c r="E31" s="20">
        <v>7</v>
      </c>
      <c r="F31" s="20">
        <v>2</v>
      </c>
      <c r="G31" s="20">
        <v>6</v>
      </c>
      <c r="H31" s="20">
        <v>9</v>
      </c>
      <c r="I31" s="20">
        <v>3</v>
      </c>
      <c r="J31" s="20">
        <v>3</v>
      </c>
      <c r="K31" s="25">
        <v>5</v>
      </c>
      <c r="L31" s="25">
        <v>5</v>
      </c>
      <c r="M31" s="20"/>
      <c r="N31" s="20"/>
      <c r="O31" s="23">
        <f t="shared" si="2"/>
        <v>40</v>
      </c>
    </row>
    <row r="32" spans="2:15" ht="12.75">
      <c r="B32" s="27"/>
      <c r="C32" s="19">
        <v>353</v>
      </c>
      <c r="D32" s="20" t="s">
        <v>74</v>
      </c>
      <c r="E32" s="20">
        <v>9</v>
      </c>
      <c r="F32" s="20">
        <v>2</v>
      </c>
      <c r="G32" s="20">
        <v>9</v>
      </c>
      <c r="H32" s="20">
        <v>11</v>
      </c>
      <c r="I32" s="20">
        <v>7</v>
      </c>
      <c r="J32" s="20">
        <v>6</v>
      </c>
      <c r="K32" s="25">
        <v>9</v>
      </c>
      <c r="L32" s="25">
        <v>7</v>
      </c>
      <c r="M32" s="20"/>
      <c r="N32" s="20"/>
      <c r="O32" s="23">
        <f t="shared" si="2"/>
        <v>60</v>
      </c>
    </row>
    <row r="33" spans="2:15" ht="12.75">
      <c r="B33" s="27"/>
      <c r="C33" s="19">
        <v>180</v>
      </c>
      <c r="D33" s="20" t="s">
        <v>75</v>
      </c>
      <c r="E33" s="20">
        <v>6</v>
      </c>
      <c r="F33" s="20">
        <v>2</v>
      </c>
      <c r="G33" s="20">
        <v>5</v>
      </c>
      <c r="H33" s="20">
        <v>7</v>
      </c>
      <c r="I33" s="20">
        <v>7</v>
      </c>
      <c r="J33" s="20">
        <v>6</v>
      </c>
      <c r="K33" s="25">
        <v>6</v>
      </c>
      <c r="L33" s="25">
        <v>6</v>
      </c>
      <c r="M33" s="20"/>
      <c r="N33" s="20"/>
      <c r="O33" s="23">
        <f t="shared" si="2"/>
        <v>45</v>
      </c>
    </row>
    <row r="34" spans="2:15" ht="12.75">
      <c r="B34" s="27"/>
      <c r="C34" s="19">
        <v>152</v>
      </c>
      <c r="D34" s="20" t="s">
        <v>76</v>
      </c>
      <c r="E34" s="20">
        <v>8</v>
      </c>
      <c r="F34" s="20">
        <v>2</v>
      </c>
      <c r="G34" s="20">
        <v>7</v>
      </c>
      <c r="H34" s="20">
        <v>7</v>
      </c>
      <c r="I34" s="20">
        <v>4</v>
      </c>
      <c r="J34" s="20">
        <v>5</v>
      </c>
      <c r="K34" s="25">
        <v>5</v>
      </c>
      <c r="L34" s="25">
        <v>6</v>
      </c>
      <c r="M34" s="20"/>
      <c r="N34" s="20"/>
      <c r="O34" s="23">
        <f t="shared" si="2"/>
        <v>44</v>
      </c>
    </row>
    <row r="35" spans="2:15" ht="12.75">
      <c r="B35" s="27"/>
      <c r="C35" s="19">
        <v>513</v>
      </c>
      <c r="D35" s="20" t="s">
        <v>77</v>
      </c>
      <c r="E35" s="20">
        <v>5</v>
      </c>
      <c r="F35" s="20">
        <v>2</v>
      </c>
      <c r="G35" s="20">
        <v>6</v>
      </c>
      <c r="H35" s="20">
        <v>9</v>
      </c>
      <c r="I35" s="20">
        <v>4</v>
      </c>
      <c r="J35" s="20">
        <v>6</v>
      </c>
      <c r="K35" s="25">
        <v>3</v>
      </c>
      <c r="L35" s="25">
        <v>6</v>
      </c>
      <c r="M35" s="20"/>
      <c r="N35" s="20"/>
      <c r="O35" s="23">
        <f t="shared" si="2"/>
        <v>41</v>
      </c>
    </row>
    <row r="36" spans="2:15" ht="12.75">
      <c r="B36" s="27"/>
      <c r="C36" s="19">
        <v>363</v>
      </c>
      <c r="D36" s="20" t="s">
        <v>78</v>
      </c>
      <c r="E36" s="20">
        <v>1</v>
      </c>
      <c r="F36" s="20">
        <v>3</v>
      </c>
      <c r="G36" s="20">
        <v>12</v>
      </c>
      <c r="H36" s="20">
        <v>7</v>
      </c>
      <c r="I36" s="20">
        <v>9</v>
      </c>
      <c r="J36" s="20">
        <v>8</v>
      </c>
      <c r="K36" s="25">
        <v>8</v>
      </c>
      <c r="L36" s="25">
        <v>7</v>
      </c>
      <c r="M36" s="20"/>
      <c r="N36" s="20"/>
      <c r="O36" s="23">
        <f t="shared" si="2"/>
        <v>55</v>
      </c>
    </row>
    <row r="37" spans="2:15" ht="13.5" thickBot="1">
      <c r="B37" s="27"/>
      <c r="C37" s="19">
        <v>141</v>
      </c>
      <c r="D37" s="20" t="s">
        <v>79</v>
      </c>
      <c r="E37" s="20">
        <v>6</v>
      </c>
      <c r="F37" s="20">
        <v>4</v>
      </c>
      <c r="G37" s="20">
        <v>8</v>
      </c>
      <c r="H37" s="20">
        <v>7</v>
      </c>
      <c r="I37" s="20">
        <v>7</v>
      </c>
      <c r="J37" s="20">
        <v>9</v>
      </c>
      <c r="K37" s="25">
        <v>9</v>
      </c>
      <c r="L37" s="25">
        <v>8</v>
      </c>
      <c r="M37" s="20"/>
      <c r="N37" s="20"/>
      <c r="O37" s="23">
        <f t="shared" si="2"/>
        <v>58</v>
      </c>
    </row>
    <row r="38" spans="2:15" ht="13.5" thickBot="1">
      <c r="B38" s="27"/>
      <c r="C38" s="15"/>
      <c r="D38" s="12" t="s">
        <v>80</v>
      </c>
      <c r="E38" s="12">
        <f aca="true" t="shared" si="3" ref="E38:O38">SUM(E24:E37)</f>
        <v>68</v>
      </c>
      <c r="F38" s="12">
        <f t="shared" si="3"/>
        <v>28</v>
      </c>
      <c r="G38" s="12">
        <f t="shared" si="3"/>
        <v>95</v>
      </c>
      <c r="H38" s="12">
        <f t="shared" si="3"/>
        <v>94</v>
      </c>
      <c r="I38" s="12">
        <f t="shared" si="3"/>
        <v>74</v>
      </c>
      <c r="J38" s="12">
        <f t="shared" si="3"/>
        <v>78</v>
      </c>
      <c r="K38" s="12">
        <f t="shared" si="3"/>
        <v>100</v>
      </c>
      <c r="L38" s="12">
        <f t="shared" si="3"/>
        <v>77</v>
      </c>
      <c r="M38" s="12">
        <f t="shared" si="3"/>
        <v>0</v>
      </c>
      <c r="N38" s="12">
        <f t="shared" si="3"/>
        <v>0</v>
      </c>
      <c r="O38" s="12">
        <f t="shared" si="3"/>
        <v>614</v>
      </c>
    </row>
    <row r="39" spans="2:15" ht="12.75">
      <c r="B39" s="27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3"/>
    </row>
    <row r="40" spans="2:15" ht="12.75">
      <c r="B40" s="27"/>
      <c r="C40" s="19">
        <v>360</v>
      </c>
      <c r="D40" s="20" t="s">
        <v>81</v>
      </c>
      <c r="E40" s="20">
        <v>11</v>
      </c>
      <c r="F40" s="20">
        <v>5</v>
      </c>
      <c r="G40" s="20">
        <v>17</v>
      </c>
      <c r="H40" s="20">
        <v>18</v>
      </c>
      <c r="I40" s="20">
        <v>9</v>
      </c>
      <c r="J40" s="20">
        <v>8</v>
      </c>
      <c r="K40" s="25">
        <v>12</v>
      </c>
      <c r="L40" s="25">
        <v>18</v>
      </c>
      <c r="M40" s="20"/>
      <c r="N40" s="20"/>
      <c r="O40" s="23">
        <f t="shared" si="2"/>
        <v>98</v>
      </c>
    </row>
    <row r="41" spans="2:15" ht="12.75">
      <c r="B41" s="27"/>
      <c r="C41" s="19">
        <v>610</v>
      </c>
      <c r="D41" s="20" t="s">
        <v>82</v>
      </c>
      <c r="E41" s="20">
        <v>5</v>
      </c>
      <c r="F41" s="20">
        <v>3</v>
      </c>
      <c r="G41" s="20">
        <v>4</v>
      </c>
      <c r="H41" s="20">
        <v>7</v>
      </c>
      <c r="I41" s="20">
        <v>1</v>
      </c>
      <c r="J41" s="20">
        <v>4</v>
      </c>
      <c r="K41" s="25">
        <v>8</v>
      </c>
      <c r="L41" s="25">
        <v>0</v>
      </c>
      <c r="M41" s="20"/>
      <c r="N41" s="20"/>
      <c r="O41" s="23">
        <f t="shared" si="2"/>
        <v>32</v>
      </c>
    </row>
    <row r="42" spans="2:15" ht="12.75">
      <c r="B42" s="27"/>
      <c r="C42" s="19">
        <v>516</v>
      </c>
      <c r="D42" s="20" t="s">
        <v>83</v>
      </c>
      <c r="E42" s="20">
        <v>9</v>
      </c>
      <c r="F42" s="20">
        <v>2</v>
      </c>
      <c r="G42" s="20">
        <v>10</v>
      </c>
      <c r="H42" s="20">
        <v>11</v>
      </c>
      <c r="I42" s="20">
        <v>8</v>
      </c>
      <c r="J42" s="20">
        <v>7</v>
      </c>
      <c r="K42" s="25">
        <v>2</v>
      </c>
      <c r="L42" s="25">
        <v>5</v>
      </c>
      <c r="M42" s="20"/>
      <c r="N42" s="20"/>
      <c r="O42" s="23">
        <f t="shared" si="2"/>
        <v>54</v>
      </c>
    </row>
    <row r="43" spans="2:15" ht="12.75">
      <c r="B43" s="27"/>
      <c r="C43" s="19">
        <v>187</v>
      </c>
      <c r="D43" s="20" t="s">
        <v>84</v>
      </c>
      <c r="E43" s="20">
        <v>4</v>
      </c>
      <c r="F43" s="20">
        <v>4</v>
      </c>
      <c r="G43" s="20">
        <v>6</v>
      </c>
      <c r="H43" s="20">
        <v>7</v>
      </c>
      <c r="I43" s="20">
        <v>15</v>
      </c>
      <c r="J43" s="20">
        <v>6</v>
      </c>
      <c r="K43" s="25">
        <v>8</v>
      </c>
      <c r="L43" s="25">
        <v>8</v>
      </c>
      <c r="M43" s="20"/>
      <c r="N43" s="20"/>
      <c r="O43" s="23">
        <f t="shared" si="2"/>
        <v>58</v>
      </c>
    </row>
    <row r="44" spans="2:15" ht="12.75">
      <c r="B44" s="27"/>
      <c r="C44" s="19">
        <v>156</v>
      </c>
      <c r="D44" s="20" t="s">
        <v>85</v>
      </c>
      <c r="E44" s="20">
        <v>6</v>
      </c>
      <c r="F44" s="20">
        <v>3</v>
      </c>
      <c r="G44" s="20">
        <v>5</v>
      </c>
      <c r="H44" s="20">
        <v>5</v>
      </c>
      <c r="I44" s="20">
        <v>7</v>
      </c>
      <c r="J44" s="20">
        <v>6</v>
      </c>
      <c r="K44" s="25">
        <v>8</v>
      </c>
      <c r="L44" s="25">
        <v>9</v>
      </c>
      <c r="M44" s="20"/>
      <c r="N44" s="20"/>
      <c r="O44" s="23">
        <f t="shared" si="2"/>
        <v>49</v>
      </c>
    </row>
    <row r="45" spans="2:15" ht="12.75">
      <c r="B45" s="27"/>
      <c r="C45" s="19">
        <v>130</v>
      </c>
      <c r="D45" s="20" t="s">
        <v>86</v>
      </c>
      <c r="E45" s="20">
        <v>3</v>
      </c>
      <c r="F45" s="20">
        <v>1</v>
      </c>
      <c r="G45" s="20">
        <v>9</v>
      </c>
      <c r="H45" s="20">
        <v>9</v>
      </c>
      <c r="I45" s="20">
        <v>10</v>
      </c>
      <c r="J45" s="20">
        <v>7</v>
      </c>
      <c r="K45" s="25">
        <v>11</v>
      </c>
      <c r="L45" s="25">
        <v>6</v>
      </c>
      <c r="M45" s="20"/>
      <c r="N45" s="20"/>
      <c r="O45" s="23">
        <f t="shared" si="2"/>
        <v>56</v>
      </c>
    </row>
    <row r="46" spans="2:15" ht="12.75">
      <c r="B46" s="27"/>
      <c r="C46" s="19">
        <v>199</v>
      </c>
      <c r="D46" s="20" t="s">
        <v>87</v>
      </c>
      <c r="E46" s="20">
        <v>6</v>
      </c>
      <c r="F46" s="20">
        <v>3</v>
      </c>
      <c r="G46" s="20">
        <v>5</v>
      </c>
      <c r="H46" s="20">
        <v>4</v>
      </c>
      <c r="I46" s="20">
        <v>5</v>
      </c>
      <c r="J46" s="20">
        <v>6</v>
      </c>
      <c r="K46" s="25">
        <v>7</v>
      </c>
      <c r="L46" s="25">
        <v>8</v>
      </c>
      <c r="M46" s="20"/>
      <c r="N46" s="20"/>
      <c r="O46" s="23">
        <f t="shared" si="2"/>
        <v>44</v>
      </c>
    </row>
    <row r="47" spans="2:15" ht="12.75">
      <c r="B47" s="27"/>
      <c r="C47" s="19">
        <v>362</v>
      </c>
      <c r="D47" s="20" t="s">
        <v>88</v>
      </c>
      <c r="E47" s="20">
        <v>6</v>
      </c>
      <c r="F47" s="20">
        <v>0</v>
      </c>
      <c r="G47" s="20">
        <v>9</v>
      </c>
      <c r="H47" s="20">
        <v>5</v>
      </c>
      <c r="I47" s="20">
        <v>6</v>
      </c>
      <c r="J47" s="20">
        <v>5</v>
      </c>
      <c r="K47" s="25">
        <v>7</v>
      </c>
      <c r="L47" s="25">
        <v>6</v>
      </c>
      <c r="M47" s="20"/>
      <c r="N47" s="20"/>
      <c r="O47" s="23">
        <f t="shared" si="2"/>
        <v>44</v>
      </c>
    </row>
    <row r="48" spans="2:15" ht="12.75">
      <c r="B48" s="27"/>
      <c r="C48" s="19">
        <v>615</v>
      </c>
      <c r="D48" s="20" t="s">
        <v>89</v>
      </c>
      <c r="E48" s="20">
        <v>3</v>
      </c>
      <c r="F48" s="20">
        <v>1</v>
      </c>
      <c r="G48" s="20">
        <v>2</v>
      </c>
      <c r="H48" s="20">
        <v>5</v>
      </c>
      <c r="I48" s="20">
        <v>3</v>
      </c>
      <c r="J48" s="20">
        <v>3</v>
      </c>
      <c r="K48" s="25">
        <v>9</v>
      </c>
      <c r="L48" s="25">
        <v>3</v>
      </c>
      <c r="M48" s="20"/>
      <c r="N48" s="20"/>
      <c r="O48" s="23">
        <f t="shared" si="2"/>
        <v>29</v>
      </c>
    </row>
    <row r="49" spans="2:15" ht="12.75">
      <c r="B49" s="27"/>
      <c r="C49" s="19">
        <v>148</v>
      </c>
      <c r="D49" s="20" t="s">
        <v>90</v>
      </c>
      <c r="E49" s="20">
        <v>5</v>
      </c>
      <c r="F49" s="20">
        <v>4</v>
      </c>
      <c r="G49" s="20">
        <v>8</v>
      </c>
      <c r="H49" s="20">
        <v>8</v>
      </c>
      <c r="I49" s="20">
        <v>8</v>
      </c>
      <c r="J49" s="20">
        <v>6</v>
      </c>
      <c r="K49" s="25">
        <v>8</v>
      </c>
      <c r="L49" s="25">
        <v>5</v>
      </c>
      <c r="M49" s="20"/>
      <c r="N49" s="20"/>
      <c r="O49" s="23">
        <f t="shared" si="2"/>
        <v>52</v>
      </c>
    </row>
    <row r="50" spans="2:15" ht="12.75">
      <c r="B50" s="27"/>
      <c r="C50" s="19">
        <v>351</v>
      </c>
      <c r="D50" s="20" t="s">
        <v>91</v>
      </c>
      <c r="E50" s="20">
        <v>4</v>
      </c>
      <c r="F50" s="20">
        <v>3</v>
      </c>
      <c r="G50" s="20">
        <v>5</v>
      </c>
      <c r="H50" s="20">
        <v>5</v>
      </c>
      <c r="I50" s="20">
        <v>3</v>
      </c>
      <c r="J50" s="20">
        <v>5</v>
      </c>
      <c r="K50" s="25">
        <v>4</v>
      </c>
      <c r="L50" s="25">
        <v>4</v>
      </c>
      <c r="M50" s="20"/>
      <c r="N50" s="20"/>
      <c r="O50" s="23">
        <f t="shared" si="2"/>
        <v>33</v>
      </c>
    </row>
    <row r="51" spans="2:15" ht="12.75">
      <c r="B51" s="27"/>
      <c r="C51" s="19">
        <v>357</v>
      </c>
      <c r="D51" s="20" t="s">
        <v>92</v>
      </c>
      <c r="E51" s="20">
        <v>8</v>
      </c>
      <c r="F51" s="20">
        <v>8</v>
      </c>
      <c r="G51" s="20">
        <v>12</v>
      </c>
      <c r="H51" s="20">
        <v>11</v>
      </c>
      <c r="I51" s="20">
        <v>7</v>
      </c>
      <c r="J51" s="20">
        <v>9</v>
      </c>
      <c r="K51" s="25">
        <v>10</v>
      </c>
      <c r="L51" s="25">
        <v>5</v>
      </c>
      <c r="M51" s="20"/>
      <c r="N51" s="20"/>
      <c r="O51" s="23">
        <f t="shared" si="2"/>
        <v>70</v>
      </c>
    </row>
    <row r="52" spans="2:15" ht="12.75">
      <c r="B52" s="27"/>
      <c r="C52" s="19">
        <v>519</v>
      </c>
      <c r="D52" s="20" t="s">
        <v>93</v>
      </c>
      <c r="E52" s="20">
        <v>5</v>
      </c>
      <c r="F52" s="20">
        <v>4</v>
      </c>
      <c r="G52" s="20">
        <v>10</v>
      </c>
      <c r="H52" s="20">
        <v>8</v>
      </c>
      <c r="I52" s="20">
        <v>8</v>
      </c>
      <c r="J52" s="20">
        <v>8</v>
      </c>
      <c r="K52" s="25">
        <v>11</v>
      </c>
      <c r="L52" s="25">
        <v>7</v>
      </c>
      <c r="M52" s="20"/>
      <c r="N52" s="20"/>
      <c r="O52" s="23">
        <f t="shared" si="2"/>
        <v>61</v>
      </c>
    </row>
    <row r="53" spans="2:15" ht="12.75">
      <c r="B53" s="27"/>
      <c r="C53" s="19">
        <v>160</v>
      </c>
      <c r="D53" s="20" t="s">
        <v>142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9</v>
      </c>
      <c r="L53" s="25">
        <v>3</v>
      </c>
      <c r="M53" s="20"/>
      <c r="N53" s="20"/>
      <c r="O53" s="23">
        <f>SUM(E53:N53)</f>
        <v>12</v>
      </c>
    </row>
    <row r="54" spans="2:15" ht="13.5" thickBot="1">
      <c r="B54" s="27"/>
      <c r="C54" s="19">
        <v>361</v>
      </c>
      <c r="D54" s="20" t="s">
        <v>94</v>
      </c>
      <c r="E54" s="20">
        <v>7</v>
      </c>
      <c r="F54" s="20">
        <v>4</v>
      </c>
      <c r="G54" s="20">
        <v>7</v>
      </c>
      <c r="H54" s="20">
        <v>9</v>
      </c>
      <c r="I54" s="20">
        <v>6</v>
      </c>
      <c r="J54" s="20">
        <v>10</v>
      </c>
      <c r="K54" s="25">
        <v>10</v>
      </c>
      <c r="L54" s="25">
        <v>8</v>
      </c>
      <c r="M54" s="20"/>
      <c r="N54" s="20"/>
      <c r="O54" s="23">
        <f t="shared" si="2"/>
        <v>61</v>
      </c>
    </row>
    <row r="55" spans="2:15" ht="13.5" thickBot="1">
      <c r="B55" s="27"/>
      <c r="C55" s="15"/>
      <c r="D55" s="12" t="s">
        <v>95</v>
      </c>
      <c r="E55" s="12">
        <f aca="true" t="shared" si="4" ref="E55:O55">SUM(E40:E54)</f>
        <v>82</v>
      </c>
      <c r="F55" s="12">
        <f t="shared" si="4"/>
        <v>45</v>
      </c>
      <c r="G55" s="12">
        <f t="shared" si="4"/>
        <v>109</v>
      </c>
      <c r="H55" s="12">
        <f t="shared" si="4"/>
        <v>112</v>
      </c>
      <c r="I55" s="12">
        <f t="shared" si="4"/>
        <v>96</v>
      </c>
      <c r="J55" s="12">
        <f t="shared" si="4"/>
        <v>90</v>
      </c>
      <c r="K55" s="12">
        <f t="shared" si="4"/>
        <v>124</v>
      </c>
      <c r="L55" s="12">
        <f t="shared" si="4"/>
        <v>95</v>
      </c>
      <c r="M55" s="12">
        <f t="shared" si="4"/>
        <v>0</v>
      </c>
      <c r="N55" s="12">
        <f t="shared" si="4"/>
        <v>0</v>
      </c>
      <c r="O55" s="12">
        <f t="shared" si="4"/>
        <v>753</v>
      </c>
    </row>
    <row r="56" spans="2:15" ht="12.75">
      <c r="B56" s="27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3"/>
    </row>
    <row r="57" spans="2:15" ht="12.75">
      <c r="B57" s="27"/>
      <c r="C57" s="19">
        <v>613</v>
      </c>
      <c r="D57" s="20" t="s">
        <v>96</v>
      </c>
      <c r="E57" s="20">
        <v>3</v>
      </c>
      <c r="F57" s="20">
        <v>3</v>
      </c>
      <c r="G57" s="20">
        <v>6</v>
      </c>
      <c r="H57" s="20">
        <v>7</v>
      </c>
      <c r="I57" s="20">
        <v>5</v>
      </c>
      <c r="J57" s="20">
        <v>3</v>
      </c>
      <c r="K57" s="25">
        <v>6</v>
      </c>
      <c r="L57" s="25">
        <v>6</v>
      </c>
      <c r="M57" s="20"/>
      <c r="N57" s="20"/>
      <c r="O57" s="23">
        <f t="shared" si="2"/>
        <v>39</v>
      </c>
    </row>
    <row r="58" spans="2:15" ht="12.75">
      <c r="B58" s="27"/>
      <c r="C58" s="19">
        <v>176</v>
      </c>
      <c r="D58" s="20" t="s">
        <v>97</v>
      </c>
      <c r="E58" s="20">
        <v>8</v>
      </c>
      <c r="F58" s="20">
        <v>4</v>
      </c>
      <c r="G58" s="20">
        <v>8</v>
      </c>
      <c r="H58" s="20">
        <v>9</v>
      </c>
      <c r="I58" s="20">
        <v>6</v>
      </c>
      <c r="J58" s="20">
        <v>11</v>
      </c>
      <c r="K58" s="25">
        <v>7</v>
      </c>
      <c r="L58" s="25">
        <v>9</v>
      </c>
      <c r="M58" s="20"/>
      <c r="N58" s="20"/>
      <c r="O58" s="23">
        <f t="shared" si="2"/>
        <v>62</v>
      </c>
    </row>
    <row r="59" spans="2:15" ht="12.75">
      <c r="B59" s="27"/>
      <c r="C59" s="19">
        <v>136</v>
      </c>
      <c r="D59" s="20" t="s">
        <v>98</v>
      </c>
      <c r="E59" s="20">
        <v>4</v>
      </c>
      <c r="F59" s="20">
        <v>1</v>
      </c>
      <c r="G59" s="20">
        <v>11</v>
      </c>
      <c r="H59" s="20">
        <v>5</v>
      </c>
      <c r="I59" s="20">
        <v>5</v>
      </c>
      <c r="J59" s="20">
        <v>5</v>
      </c>
      <c r="K59" s="25">
        <v>10</v>
      </c>
      <c r="L59" s="25">
        <v>9</v>
      </c>
      <c r="M59" s="20"/>
      <c r="N59" s="20"/>
      <c r="O59" s="23">
        <f t="shared" si="2"/>
        <v>50</v>
      </c>
    </row>
    <row r="60" spans="2:15" ht="12.75">
      <c r="B60" s="27"/>
      <c r="C60" s="19">
        <v>146</v>
      </c>
      <c r="D60" s="20" t="s">
        <v>99</v>
      </c>
      <c r="E60" s="20">
        <v>10</v>
      </c>
      <c r="F60" s="20">
        <v>4</v>
      </c>
      <c r="G60" s="20">
        <v>12</v>
      </c>
      <c r="H60" s="20">
        <v>13</v>
      </c>
      <c r="I60" s="20">
        <v>10</v>
      </c>
      <c r="J60" s="20">
        <v>12</v>
      </c>
      <c r="K60" s="25">
        <v>15</v>
      </c>
      <c r="L60" s="25">
        <v>14</v>
      </c>
      <c r="M60" s="20"/>
      <c r="N60" s="20"/>
      <c r="O60" s="23">
        <f t="shared" si="2"/>
        <v>90</v>
      </c>
    </row>
    <row r="61" spans="2:15" ht="12.75">
      <c r="B61" s="27"/>
      <c r="C61" s="19">
        <v>400</v>
      </c>
      <c r="D61" s="20" t="s">
        <v>100</v>
      </c>
      <c r="E61" s="20">
        <v>11</v>
      </c>
      <c r="F61" s="20">
        <v>3</v>
      </c>
      <c r="G61" s="20">
        <v>6</v>
      </c>
      <c r="H61" s="20">
        <v>4</v>
      </c>
      <c r="I61" s="20">
        <v>6</v>
      </c>
      <c r="J61" s="20">
        <v>1</v>
      </c>
      <c r="K61" s="25">
        <v>6</v>
      </c>
      <c r="L61" s="25">
        <v>4</v>
      </c>
      <c r="M61" s="20"/>
      <c r="N61" s="20"/>
      <c r="O61" s="23">
        <f t="shared" si="2"/>
        <v>41</v>
      </c>
    </row>
    <row r="62" spans="2:15" ht="12.75">
      <c r="B62" s="27"/>
      <c r="C62" s="19">
        <v>234</v>
      </c>
      <c r="D62" s="20" t="s">
        <v>101</v>
      </c>
      <c r="E62" s="20">
        <v>3</v>
      </c>
      <c r="F62" s="20">
        <v>1</v>
      </c>
      <c r="G62" s="20">
        <v>5</v>
      </c>
      <c r="H62" s="20">
        <v>13</v>
      </c>
      <c r="I62" s="20">
        <v>4</v>
      </c>
      <c r="J62" s="20">
        <v>9</v>
      </c>
      <c r="K62" s="25">
        <v>8</v>
      </c>
      <c r="L62" s="25">
        <v>7</v>
      </c>
      <c r="M62" s="20"/>
      <c r="N62" s="20"/>
      <c r="O62" s="23">
        <f t="shared" si="2"/>
        <v>50</v>
      </c>
    </row>
    <row r="63" spans="2:15" ht="12.75">
      <c r="B63" s="27"/>
      <c r="C63" s="19">
        <v>119</v>
      </c>
      <c r="D63" s="20" t="s">
        <v>102</v>
      </c>
      <c r="E63" s="20">
        <v>8</v>
      </c>
      <c r="F63" s="20">
        <v>3</v>
      </c>
      <c r="G63" s="20">
        <v>8</v>
      </c>
      <c r="H63" s="20">
        <v>8</v>
      </c>
      <c r="I63" s="20">
        <v>2</v>
      </c>
      <c r="J63" s="20">
        <v>7</v>
      </c>
      <c r="K63" s="25">
        <v>9</v>
      </c>
      <c r="L63" s="25">
        <v>7</v>
      </c>
      <c r="M63" s="20"/>
      <c r="N63" s="20"/>
      <c r="O63" s="23">
        <f t="shared" si="2"/>
        <v>52</v>
      </c>
    </row>
    <row r="64" spans="2:15" ht="12.75">
      <c r="B64" s="27"/>
      <c r="C64" s="19">
        <v>203</v>
      </c>
      <c r="D64" s="20" t="s">
        <v>103</v>
      </c>
      <c r="E64" s="20">
        <v>13</v>
      </c>
      <c r="F64" s="20">
        <v>3</v>
      </c>
      <c r="G64" s="20">
        <v>10</v>
      </c>
      <c r="H64" s="20">
        <v>11</v>
      </c>
      <c r="I64" s="20">
        <v>7</v>
      </c>
      <c r="J64" s="20">
        <v>9</v>
      </c>
      <c r="K64" s="25">
        <v>12</v>
      </c>
      <c r="L64" s="25">
        <v>13</v>
      </c>
      <c r="M64" s="20"/>
      <c r="N64" s="20"/>
      <c r="O64" s="23">
        <f t="shared" si="2"/>
        <v>78</v>
      </c>
    </row>
    <row r="65" spans="2:15" ht="12.75">
      <c r="B65" s="27"/>
      <c r="C65" s="19">
        <v>102</v>
      </c>
      <c r="D65" s="20" t="s">
        <v>104</v>
      </c>
      <c r="E65" s="20">
        <v>10</v>
      </c>
      <c r="F65" s="20">
        <v>0</v>
      </c>
      <c r="G65" s="20">
        <v>8</v>
      </c>
      <c r="H65" s="20">
        <v>7</v>
      </c>
      <c r="I65" s="20">
        <v>6</v>
      </c>
      <c r="J65" s="20">
        <v>5</v>
      </c>
      <c r="K65" s="25">
        <v>7</v>
      </c>
      <c r="L65" s="25">
        <v>5</v>
      </c>
      <c r="M65" s="20"/>
      <c r="N65" s="20"/>
      <c r="O65" s="23">
        <f t="shared" si="2"/>
        <v>48</v>
      </c>
    </row>
    <row r="66" spans="2:15" ht="12.75">
      <c r="B66" s="27"/>
      <c r="C66" s="19">
        <v>140</v>
      </c>
      <c r="D66" s="20" t="s">
        <v>105</v>
      </c>
      <c r="E66" s="20">
        <v>11</v>
      </c>
      <c r="F66" s="20">
        <v>5</v>
      </c>
      <c r="G66" s="20">
        <v>8</v>
      </c>
      <c r="H66" s="20">
        <v>16</v>
      </c>
      <c r="I66" s="20">
        <v>7</v>
      </c>
      <c r="J66" s="20">
        <v>12</v>
      </c>
      <c r="K66" s="25">
        <v>14</v>
      </c>
      <c r="L66" s="25">
        <v>11</v>
      </c>
      <c r="M66" s="20"/>
      <c r="N66" s="20"/>
      <c r="O66" s="23">
        <f t="shared" si="2"/>
        <v>84</v>
      </c>
    </row>
    <row r="67" spans="2:15" ht="12.75">
      <c r="B67" s="27"/>
      <c r="C67" s="19">
        <v>105</v>
      </c>
      <c r="D67" s="20" t="s">
        <v>106</v>
      </c>
      <c r="E67" s="20">
        <v>9</v>
      </c>
      <c r="F67" s="20">
        <v>3</v>
      </c>
      <c r="G67" s="20">
        <v>9</v>
      </c>
      <c r="H67" s="20">
        <v>7</v>
      </c>
      <c r="I67" s="20">
        <v>6</v>
      </c>
      <c r="J67" s="20">
        <v>12</v>
      </c>
      <c r="K67" s="25">
        <v>10</v>
      </c>
      <c r="L67" s="25">
        <v>12</v>
      </c>
      <c r="M67" s="20"/>
      <c r="N67" s="20"/>
      <c r="O67" s="23">
        <f t="shared" si="2"/>
        <v>68</v>
      </c>
    </row>
    <row r="68" spans="2:15" ht="12.75">
      <c r="B68" s="27"/>
      <c r="C68" s="19">
        <v>147</v>
      </c>
      <c r="D68" s="20" t="s">
        <v>107</v>
      </c>
      <c r="E68" s="20">
        <v>6</v>
      </c>
      <c r="F68" s="20">
        <v>4</v>
      </c>
      <c r="G68" s="20">
        <v>7</v>
      </c>
      <c r="H68" s="20">
        <v>7</v>
      </c>
      <c r="I68" s="20">
        <v>8</v>
      </c>
      <c r="J68" s="20">
        <v>6</v>
      </c>
      <c r="K68" s="25">
        <v>6</v>
      </c>
      <c r="L68" s="25">
        <v>3</v>
      </c>
      <c r="M68" s="20"/>
      <c r="N68" s="20"/>
      <c r="O68" s="23">
        <f t="shared" si="2"/>
        <v>47</v>
      </c>
    </row>
    <row r="69" spans="2:15" ht="12.75">
      <c r="B69" s="27"/>
      <c r="C69" s="19">
        <v>520</v>
      </c>
      <c r="D69" s="20" t="s">
        <v>108</v>
      </c>
      <c r="E69" s="20">
        <v>5</v>
      </c>
      <c r="F69" s="20">
        <v>2</v>
      </c>
      <c r="G69" s="20">
        <v>6</v>
      </c>
      <c r="H69" s="20">
        <v>10</v>
      </c>
      <c r="I69" s="20">
        <v>7</v>
      </c>
      <c r="J69" s="20">
        <v>13</v>
      </c>
      <c r="K69" s="25">
        <v>10</v>
      </c>
      <c r="L69" s="25">
        <v>7</v>
      </c>
      <c r="M69" s="20"/>
      <c r="N69" s="20"/>
      <c r="O69" s="23">
        <f t="shared" si="2"/>
        <v>60</v>
      </c>
    </row>
    <row r="70" spans="2:15" ht="12.75">
      <c r="B70" s="27"/>
      <c r="C70" s="19">
        <v>145</v>
      </c>
      <c r="D70" s="20" t="s">
        <v>109</v>
      </c>
      <c r="E70" s="20">
        <v>12</v>
      </c>
      <c r="F70" s="20">
        <v>6</v>
      </c>
      <c r="G70" s="20">
        <v>11</v>
      </c>
      <c r="H70" s="20">
        <v>5</v>
      </c>
      <c r="I70" s="20">
        <v>11</v>
      </c>
      <c r="J70" s="20">
        <v>7</v>
      </c>
      <c r="K70" s="25">
        <v>13</v>
      </c>
      <c r="L70" s="25">
        <v>8</v>
      </c>
      <c r="M70" s="20"/>
      <c r="N70" s="20"/>
      <c r="O70" s="23">
        <f t="shared" si="2"/>
        <v>73</v>
      </c>
    </row>
    <row r="71" spans="2:15" ht="13.5" thickBot="1">
      <c r="B71" s="27"/>
      <c r="C71" s="19">
        <v>107</v>
      </c>
      <c r="D71" s="20" t="s">
        <v>110</v>
      </c>
      <c r="E71" s="20">
        <v>8</v>
      </c>
      <c r="F71" s="20">
        <v>3</v>
      </c>
      <c r="G71" s="20">
        <v>9</v>
      </c>
      <c r="H71" s="20">
        <v>11</v>
      </c>
      <c r="I71" s="20">
        <v>5</v>
      </c>
      <c r="J71" s="20">
        <v>6</v>
      </c>
      <c r="K71" s="25">
        <v>7</v>
      </c>
      <c r="L71" s="25">
        <v>8</v>
      </c>
      <c r="M71" s="20"/>
      <c r="N71" s="20"/>
      <c r="O71" s="23">
        <f t="shared" si="2"/>
        <v>57</v>
      </c>
    </row>
    <row r="72" spans="2:15" ht="13.5" thickBot="1">
      <c r="B72" s="27"/>
      <c r="C72" s="15"/>
      <c r="D72" s="12" t="s">
        <v>111</v>
      </c>
      <c r="E72" s="12">
        <f aca="true" t="shared" si="5" ref="E72:O72">SUM(E57:E71)</f>
        <v>121</v>
      </c>
      <c r="F72" s="12">
        <f t="shared" si="5"/>
        <v>45</v>
      </c>
      <c r="G72" s="12">
        <f t="shared" si="5"/>
        <v>124</v>
      </c>
      <c r="H72" s="12">
        <f t="shared" si="5"/>
        <v>133</v>
      </c>
      <c r="I72" s="12">
        <f t="shared" si="5"/>
        <v>95</v>
      </c>
      <c r="J72" s="12">
        <f t="shared" si="5"/>
        <v>118</v>
      </c>
      <c r="K72" s="12">
        <f t="shared" si="5"/>
        <v>140</v>
      </c>
      <c r="L72" s="12">
        <f t="shared" si="5"/>
        <v>123</v>
      </c>
      <c r="M72" s="12">
        <f t="shared" si="5"/>
        <v>0</v>
      </c>
      <c r="N72" s="12">
        <f t="shared" si="5"/>
        <v>0</v>
      </c>
      <c r="O72" s="12">
        <f t="shared" si="5"/>
        <v>899</v>
      </c>
    </row>
    <row r="73" spans="2:15" ht="13.5" thickBot="1">
      <c r="B73" s="27"/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3"/>
    </row>
    <row r="74" spans="2:15" ht="13.5" thickBot="1">
      <c r="B74" s="27"/>
      <c r="C74" s="15"/>
      <c r="D74" s="12" t="s">
        <v>112</v>
      </c>
      <c r="E74" s="12">
        <f aca="true" t="shared" si="6" ref="E74:O74">E22+E38+E55+E72</f>
        <v>387</v>
      </c>
      <c r="F74" s="12">
        <f t="shared" si="6"/>
        <v>165</v>
      </c>
      <c r="G74" s="12">
        <f t="shared" si="6"/>
        <v>484</v>
      </c>
      <c r="H74" s="12">
        <f t="shared" si="6"/>
        <v>470</v>
      </c>
      <c r="I74" s="12">
        <f t="shared" si="6"/>
        <v>382</v>
      </c>
      <c r="J74" s="12">
        <f t="shared" si="6"/>
        <v>413</v>
      </c>
      <c r="K74" s="12">
        <f t="shared" si="6"/>
        <v>500</v>
      </c>
      <c r="L74" s="12">
        <f t="shared" si="6"/>
        <v>401</v>
      </c>
      <c r="M74" s="12">
        <f t="shared" si="6"/>
        <v>0</v>
      </c>
      <c r="N74" s="12">
        <f t="shared" si="6"/>
        <v>0</v>
      </c>
      <c r="O74" s="12">
        <f t="shared" si="6"/>
        <v>3202</v>
      </c>
    </row>
    <row r="75" spans="2:15" ht="12.75">
      <c r="B75" s="27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3"/>
    </row>
    <row r="76" spans="2:15" ht="12.75">
      <c r="B76" s="27" t="s">
        <v>144</v>
      </c>
      <c r="C76" s="19">
        <v>108</v>
      </c>
      <c r="D76" s="20" t="s">
        <v>113</v>
      </c>
      <c r="E76" s="20">
        <v>1</v>
      </c>
      <c r="F76" s="20">
        <v>1</v>
      </c>
      <c r="G76" s="20">
        <v>3</v>
      </c>
      <c r="H76" s="20">
        <v>3</v>
      </c>
      <c r="I76" s="20">
        <v>1</v>
      </c>
      <c r="J76" s="20">
        <v>3</v>
      </c>
      <c r="K76" s="25">
        <v>4</v>
      </c>
      <c r="L76" s="25">
        <v>1</v>
      </c>
      <c r="M76" s="20"/>
      <c r="N76" s="20"/>
      <c r="O76" s="23">
        <f aca="true" t="shared" si="7" ref="O76:O104">SUM(E76:N76)</f>
        <v>17</v>
      </c>
    </row>
    <row r="77" spans="2:15" ht="12.75">
      <c r="B77" s="27" t="s">
        <v>144</v>
      </c>
      <c r="C77" s="19">
        <v>110</v>
      </c>
      <c r="D77" s="20" t="s">
        <v>114</v>
      </c>
      <c r="E77" s="20">
        <v>2</v>
      </c>
      <c r="F77" s="20">
        <v>1</v>
      </c>
      <c r="G77" s="20">
        <v>2</v>
      </c>
      <c r="H77" s="20">
        <v>2</v>
      </c>
      <c r="I77" s="20">
        <v>1</v>
      </c>
      <c r="J77" s="20">
        <v>0</v>
      </c>
      <c r="K77" s="25">
        <v>0</v>
      </c>
      <c r="L77" s="25">
        <v>0</v>
      </c>
      <c r="M77" s="20"/>
      <c r="N77" s="20"/>
      <c r="O77" s="23">
        <f t="shared" si="7"/>
        <v>8</v>
      </c>
    </row>
    <row r="78" spans="2:15" ht="12.75">
      <c r="B78" s="27" t="s">
        <v>144</v>
      </c>
      <c r="C78" s="19">
        <v>114</v>
      </c>
      <c r="D78" s="20" t="s">
        <v>115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1</v>
      </c>
      <c r="K78" s="25">
        <v>4</v>
      </c>
      <c r="L78" s="25">
        <v>2</v>
      </c>
      <c r="M78" s="20"/>
      <c r="N78" s="20"/>
      <c r="O78" s="23">
        <f t="shared" si="7"/>
        <v>7</v>
      </c>
    </row>
    <row r="79" spans="2:15" ht="12.75">
      <c r="B79" s="27" t="s">
        <v>144</v>
      </c>
      <c r="C79" s="19">
        <v>115</v>
      </c>
      <c r="D79" s="20" t="s">
        <v>116</v>
      </c>
      <c r="E79" s="20">
        <v>4</v>
      </c>
      <c r="F79" s="20">
        <v>2</v>
      </c>
      <c r="G79" s="20">
        <v>2</v>
      </c>
      <c r="H79" s="20">
        <v>1</v>
      </c>
      <c r="I79" s="20">
        <v>3</v>
      </c>
      <c r="J79" s="20">
        <v>0</v>
      </c>
      <c r="K79" s="25">
        <v>0</v>
      </c>
      <c r="L79" s="25">
        <v>1</v>
      </c>
      <c r="M79" s="20"/>
      <c r="N79" s="20"/>
      <c r="O79" s="23">
        <f t="shared" si="7"/>
        <v>13</v>
      </c>
    </row>
    <row r="80" spans="2:15" ht="12.75">
      <c r="B80" s="27" t="s">
        <v>144</v>
      </c>
      <c r="C80" s="19">
        <v>116</v>
      </c>
      <c r="D80" s="20" t="s">
        <v>117</v>
      </c>
      <c r="E80" s="20">
        <v>2</v>
      </c>
      <c r="F80" s="20">
        <v>2</v>
      </c>
      <c r="G80" s="20">
        <v>2</v>
      </c>
      <c r="H80" s="20">
        <v>3</v>
      </c>
      <c r="I80" s="20">
        <v>1</v>
      </c>
      <c r="J80" s="20">
        <v>1</v>
      </c>
      <c r="K80" s="25">
        <v>1</v>
      </c>
      <c r="L80" s="25">
        <v>2</v>
      </c>
      <c r="M80" s="20"/>
      <c r="N80" s="20"/>
      <c r="O80" s="23">
        <f t="shared" si="7"/>
        <v>14</v>
      </c>
    </row>
    <row r="81" spans="2:15" ht="12.75">
      <c r="B81" s="27" t="s">
        <v>144</v>
      </c>
      <c r="C81" s="19">
        <v>117</v>
      </c>
      <c r="D81" s="20" t="s">
        <v>118</v>
      </c>
      <c r="E81" s="20">
        <v>0</v>
      </c>
      <c r="F81" s="20">
        <v>2</v>
      </c>
      <c r="G81" s="20">
        <v>3</v>
      </c>
      <c r="H81" s="20">
        <v>4</v>
      </c>
      <c r="I81" s="20">
        <v>2</v>
      </c>
      <c r="J81" s="20">
        <v>3</v>
      </c>
      <c r="K81" s="25">
        <v>3</v>
      </c>
      <c r="L81" s="25">
        <v>0</v>
      </c>
      <c r="M81" s="20"/>
      <c r="N81" s="20"/>
      <c r="O81" s="23">
        <f t="shared" si="7"/>
        <v>17</v>
      </c>
    </row>
    <row r="82" spans="2:15" ht="12.75">
      <c r="B82" s="27" t="s">
        <v>144</v>
      </c>
      <c r="C82" s="19">
        <v>118</v>
      </c>
      <c r="D82" s="20" t="s">
        <v>119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3</v>
      </c>
      <c r="K82" s="25">
        <v>4</v>
      </c>
      <c r="L82" s="25">
        <v>4</v>
      </c>
      <c r="M82" s="20"/>
      <c r="N82" s="20"/>
      <c r="O82" s="23">
        <f t="shared" si="7"/>
        <v>11</v>
      </c>
    </row>
    <row r="83" spans="2:15" ht="12.75">
      <c r="B83" s="27" t="s">
        <v>144</v>
      </c>
      <c r="C83" s="19">
        <v>120</v>
      </c>
      <c r="D83" s="20" t="s">
        <v>120</v>
      </c>
      <c r="E83" s="20">
        <v>0</v>
      </c>
      <c r="F83" s="20">
        <v>1</v>
      </c>
      <c r="G83" s="20">
        <v>1</v>
      </c>
      <c r="H83" s="20">
        <v>0</v>
      </c>
      <c r="I83" s="20">
        <v>1</v>
      </c>
      <c r="J83" s="20">
        <v>7</v>
      </c>
      <c r="K83" s="25">
        <v>2</v>
      </c>
      <c r="L83" s="25">
        <v>3</v>
      </c>
      <c r="M83" s="20"/>
      <c r="N83" s="20"/>
      <c r="O83" s="23">
        <f t="shared" si="7"/>
        <v>15</v>
      </c>
    </row>
    <row r="84" spans="2:15" ht="13.5" thickBot="1">
      <c r="B84" s="27" t="s">
        <v>144</v>
      </c>
      <c r="C84" s="19">
        <v>123</v>
      </c>
      <c r="D84" s="20" t="s">
        <v>121</v>
      </c>
      <c r="E84" s="20">
        <v>0</v>
      </c>
      <c r="F84" s="20">
        <v>1</v>
      </c>
      <c r="G84" s="20">
        <v>2</v>
      </c>
      <c r="H84" s="20">
        <v>9</v>
      </c>
      <c r="I84" s="20">
        <v>2</v>
      </c>
      <c r="J84" s="20">
        <v>3</v>
      </c>
      <c r="K84" s="25">
        <v>4</v>
      </c>
      <c r="L84" s="25">
        <v>11</v>
      </c>
      <c r="M84" s="20"/>
      <c r="N84" s="20"/>
      <c r="O84" s="23">
        <f t="shared" si="7"/>
        <v>32</v>
      </c>
    </row>
    <row r="85" spans="2:15" ht="13.5" thickBot="1">
      <c r="B85" s="27"/>
      <c r="C85" s="15"/>
      <c r="D85" s="12" t="s">
        <v>122</v>
      </c>
      <c r="E85" s="12">
        <f aca="true" t="shared" si="8" ref="E85:O85">SUM(E76:E84)</f>
        <v>9</v>
      </c>
      <c r="F85" s="12">
        <f t="shared" si="8"/>
        <v>10</v>
      </c>
      <c r="G85" s="12">
        <f t="shared" si="8"/>
        <v>15</v>
      </c>
      <c r="H85" s="12">
        <f t="shared" si="8"/>
        <v>22</v>
      </c>
      <c r="I85" s="12">
        <f t="shared" si="8"/>
        <v>11</v>
      </c>
      <c r="J85" s="12">
        <f t="shared" si="8"/>
        <v>21</v>
      </c>
      <c r="K85" s="12">
        <f t="shared" si="8"/>
        <v>22</v>
      </c>
      <c r="L85" s="12">
        <f t="shared" si="8"/>
        <v>24</v>
      </c>
      <c r="M85" s="12">
        <f t="shared" si="8"/>
        <v>0</v>
      </c>
      <c r="N85" s="12">
        <f t="shared" si="8"/>
        <v>0</v>
      </c>
      <c r="O85" s="12">
        <f t="shared" si="8"/>
        <v>134</v>
      </c>
    </row>
    <row r="86" spans="2:15" ht="12.75">
      <c r="B86" s="27"/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3"/>
    </row>
    <row r="87" spans="2:15" ht="12.75">
      <c r="B87" s="27" t="s">
        <v>137</v>
      </c>
      <c r="C87" s="19">
        <v>626</v>
      </c>
      <c r="D87" s="20" t="s">
        <v>123</v>
      </c>
      <c r="E87" s="20">
        <v>7</v>
      </c>
      <c r="F87" s="20">
        <v>4</v>
      </c>
      <c r="G87" s="20">
        <v>10</v>
      </c>
      <c r="H87" s="20">
        <v>8</v>
      </c>
      <c r="I87" s="20">
        <v>5</v>
      </c>
      <c r="J87" s="20">
        <v>9</v>
      </c>
      <c r="K87" s="25">
        <v>11</v>
      </c>
      <c r="L87" s="25">
        <v>7</v>
      </c>
      <c r="M87" s="20"/>
      <c r="N87" s="20"/>
      <c r="O87" s="23">
        <f t="shared" si="7"/>
        <v>61</v>
      </c>
    </row>
    <row r="88" spans="2:15" ht="12.75">
      <c r="B88" s="27" t="s">
        <v>137</v>
      </c>
      <c r="C88" s="19">
        <v>611</v>
      </c>
      <c r="D88" s="20" t="s">
        <v>127</v>
      </c>
      <c r="E88" s="20">
        <v>7</v>
      </c>
      <c r="F88" s="20">
        <v>7</v>
      </c>
      <c r="G88" s="20">
        <v>7</v>
      </c>
      <c r="H88" s="20">
        <v>8</v>
      </c>
      <c r="I88" s="20">
        <v>6</v>
      </c>
      <c r="J88" s="20">
        <v>6</v>
      </c>
      <c r="K88" s="25">
        <v>7</v>
      </c>
      <c r="L88" s="25">
        <v>8</v>
      </c>
      <c r="M88" s="20"/>
      <c r="N88" s="20"/>
      <c r="O88" s="23">
        <f t="shared" si="7"/>
        <v>56</v>
      </c>
    </row>
    <row r="89" spans="2:15" ht="12.75">
      <c r="B89" s="27" t="s">
        <v>137</v>
      </c>
      <c r="C89" s="19">
        <v>155</v>
      </c>
      <c r="D89" s="20" t="s">
        <v>128</v>
      </c>
      <c r="E89" s="20">
        <v>6</v>
      </c>
      <c r="F89" s="20">
        <v>3</v>
      </c>
      <c r="G89" s="20">
        <v>8</v>
      </c>
      <c r="H89" s="20">
        <v>7</v>
      </c>
      <c r="I89" s="20">
        <v>6</v>
      </c>
      <c r="J89" s="20">
        <v>6</v>
      </c>
      <c r="K89" s="25">
        <v>8</v>
      </c>
      <c r="L89" s="25">
        <v>6</v>
      </c>
      <c r="M89" s="20"/>
      <c r="N89" s="20"/>
      <c r="O89" s="23">
        <f t="shared" si="7"/>
        <v>50</v>
      </c>
    </row>
    <row r="90" spans="2:15" ht="12.75">
      <c r="B90" s="27" t="s">
        <v>137</v>
      </c>
      <c r="C90" s="19">
        <v>521</v>
      </c>
      <c r="D90" s="20" t="s">
        <v>129</v>
      </c>
      <c r="E90" s="20">
        <v>8</v>
      </c>
      <c r="F90" s="20">
        <v>4</v>
      </c>
      <c r="G90" s="20">
        <v>12</v>
      </c>
      <c r="H90" s="20">
        <v>13</v>
      </c>
      <c r="I90" s="20">
        <v>12</v>
      </c>
      <c r="J90" s="20">
        <v>10</v>
      </c>
      <c r="K90" s="25">
        <v>6</v>
      </c>
      <c r="L90" s="25">
        <v>7</v>
      </c>
      <c r="M90" s="20"/>
      <c r="N90" s="20"/>
      <c r="O90" s="23">
        <f t="shared" si="7"/>
        <v>72</v>
      </c>
    </row>
    <row r="91" spans="2:15" ht="12.75">
      <c r="B91" s="27" t="s">
        <v>137</v>
      </c>
      <c r="C91" s="19">
        <v>200</v>
      </c>
      <c r="D91" s="20" t="s">
        <v>131</v>
      </c>
      <c r="E91" s="20">
        <v>5</v>
      </c>
      <c r="F91" s="20">
        <v>0</v>
      </c>
      <c r="G91" s="20">
        <v>3</v>
      </c>
      <c r="H91" s="20">
        <v>3</v>
      </c>
      <c r="I91" s="20">
        <v>3</v>
      </c>
      <c r="J91" s="20">
        <v>9</v>
      </c>
      <c r="K91" s="25">
        <v>7</v>
      </c>
      <c r="L91" s="25">
        <v>0</v>
      </c>
      <c r="M91" s="20"/>
      <c r="N91" s="20"/>
      <c r="O91" s="23">
        <f t="shared" si="7"/>
        <v>30</v>
      </c>
    </row>
    <row r="92" spans="2:15" ht="12.75">
      <c r="B92" s="27" t="s">
        <v>137</v>
      </c>
      <c r="C92" s="19">
        <v>621</v>
      </c>
      <c r="D92" s="20" t="s">
        <v>133</v>
      </c>
      <c r="E92" s="20">
        <v>0</v>
      </c>
      <c r="F92" s="20">
        <v>0</v>
      </c>
      <c r="G92" s="20">
        <v>0</v>
      </c>
      <c r="H92" s="20">
        <v>2</v>
      </c>
      <c r="I92" s="20">
        <v>6</v>
      </c>
      <c r="J92" s="20">
        <v>4</v>
      </c>
      <c r="K92" s="25">
        <v>5</v>
      </c>
      <c r="L92" s="25">
        <v>5</v>
      </c>
      <c r="M92" s="20"/>
      <c r="N92" s="20"/>
      <c r="O92" s="23">
        <f t="shared" si="7"/>
        <v>22</v>
      </c>
    </row>
    <row r="93" spans="2:15" ht="12.75">
      <c r="B93" s="27" t="s">
        <v>137</v>
      </c>
      <c r="C93" s="19">
        <v>624</v>
      </c>
      <c r="D93" s="20" t="s">
        <v>134</v>
      </c>
      <c r="E93" s="20">
        <v>8</v>
      </c>
      <c r="F93" s="20">
        <v>4</v>
      </c>
      <c r="G93" s="20">
        <v>8</v>
      </c>
      <c r="H93" s="20">
        <v>6</v>
      </c>
      <c r="I93" s="20">
        <v>8</v>
      </c>
      <c r="J93" s="20">
        <v>6</v>
      </c>
      <c r="K93" s="25">
        <v>6</v>
      </c>
      <c r="L93" s="25">
        <v>4</v>
      </c>
      <c r="M93" s="20"/>
      <c r="N93" s="20"/>
      <c r="O93" s="23">
        <f t="shared" si="7"/>
        <v>50</v>
      </c>
    </row>
    <row r="94" spans="2:15" ht="12.75">
      <c r="B94" s="27" t="s">
        <v>137</v>
      </c>
      <c r="C94" s="19">
        <v>625</v>
      </c>
      <c r="D94" s="20" t="s">
        <v>135</v>
      </c>
      <c r="E94" s="20">
        <v>10</v>
      </c>
      <c r="F94" s="20">
        <v>5</v>
      </c>
      <c r="G94" s="20">
        <v>10</v>
      </c>
      <c r="H94" s="20">
        <v>9</v>
      </c>
      <c r="I94" s="20">
        <v>11</v>
      </c>
      <c r="J94" s="20">
        <v>10</v>
      </c>
      <c r="K94" s="25">
        <v>10</v>
      </c>
      <c r="L94" s="25">
        <v>9</v>
      </c>
      <c r="M94" s="20"/>
      <c r="N94" s="20"/>
      <c r="O94" s="23">
        <f t="shared" si="7"/>
        <v>74</v>
      </c>
    </row>
    <row r="95" spans="2:15" ht="13.5" thickBot="1">
      <c r="B95" s="27" t="s">
        <v>137</v>
      </c>
      <c r="C95" s="19">
        <v>190</v>
      </c>
      <c r="D95" s="20" t="s">
        <v>136</v>
      </c>
      <c r="E95" s="20">
        <v>4</v>
      </c>
      <c r="F95" s="20">
        <v>4</v>
      </c>
      <c r="G95" s="20">
        <v>16</v>
      </c>
      <c r="H95" s="20">
        <v>7</v>
      </c>
      <c r="I95" s="20">
        <v>14</v>
      </c>
      <c r="J95" s="20">
        <v>8</v>
      </c>
      <c r="K95" s="25">
        <v>11</v>
      </c>
      <c r="L95" s="25">
        <v>10</v>
      </c>
      <c r="M95" s="20"/>
      <c r="N95" s="20"/>
      <c r="O95" s="23">
        <f t="shared" si="7"/>
        <v>74</v>
      </c>
    </row>
    <row r="96" spans="2:15" ht="13.5" thickBot="1">
      <c r="B96" s="27"/>
      <c r="C96" s="15"/>
      <c r="D96" s="12" t="s">
        <v>139</v>
      </c>
      <c r="E96" s="12">
        <f>SUM(E87:E95)</f>
        <v>55</v>
      </c>
      <c r="F96" s="12">
        <f aca="true" t="shared" si="9" ref="F96:O96">SUM(F87:F95)</f>
        <v>31</v>
      </c>
      <c r="G96" s="12">
        <f t="shared" si="9"/>
        <v>74</v>
      </c>
      <c r="H96" s="12">
        <f t="shared" si="9"/>
        <v>63</v>
      </c>
      <c r="I96" s="12">
        <f t="shared" si="9"/>
        <v>71</v>
      </c>
      <c r="J96" s="12">
        <f t="shared" si="9"/>
        <v>68</v>
      </c>
      <c r="K96" s="12">
        <f t="shared" si="9"/>
        <v>71</v>
      </c>
      <c r="L96" s="12">
        <f t="shared" si="9"/>
        <v>56</v>
      </c>
      <c r="M96" s="12">
        <f t="shared" si="9"/>
        <v>0</v>
      </c>
      <c r="N96" s="12">
        <f t="shared" si="9"/>
        <v>0</v>
      </c>
      <c r="O96" s="12">
        <f t="shared" si="9"/>
        <v>489</v>
      </c>
    </row>
    <row r="97" spans="2:15" ht="12.75">
      <c r="B97" s="27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3"/>
    </row>
    <row r="98" spans="2:15" ht="12.75">
      <c r="B98" s="27" t="s">
        <v>138</v>
      </c>
      <c r="C98" s="19">
        <v>518</v>
      </c>
      <c r="D98" s="20" t="s">
        <v>124</v>
      </c>
      <c r="E98" s="20">
        <v>0</v>
      </c>
      <c r="F98" s="20">
        <v>0</v>
      </c>
      <c r="G98" s="20">
        <v>0</v>
      </c>
      <c r="H98" s="20">
        <v>0</v>
      </c>
      <c r="I98" s="20">
        <v>2</v>
      </c>
      <c r="J98" s="20">
        <v>0</v>
      </c>
      <c r="K98" s="25">
        <v>3</v>
      </c>
      <c r="L98" s="25">
        <v>2</v>
      </c>
      <c r="M98" s="20"/>
      <c r="N98" s="20"/>
      <c r="O98" s="23">
        <f t="shared" si="7"/>
        <v>7</v>
      </c>
    </row>
    <row r="99" spans="2:15" ht="12.75">
      <c r="B99" s="27" t="s">
        <v>138</v>
      </c>
      <c r="C99" s="19">
        <v>354</v>
      </c>
      <c r="D99" s="20" t="s">
        <v>125</v>
      </c>
      <c r="E99" s="20">
        <v>0</v>
      </c>
      <c r="F99" s="20">
        <v>1</v>
      </c>
      <c r="G99" s="20">
        <v>3</v>
      </c>
      <c r="H99" s="20">
        <v>11</v>
      </c>
      <c r="I99" s="20">
        <v>6</v>
      </c>
      <c r="J99" s="20">
        <v>10</v>
      </c>
      <c r="K99" s="25">
        <v>8</v>
      </c>
      <c r="L99" s="25">
        <v>7</v>
      </c>
      <c r="M99" s="20"/>
      <c r="N99" s="20"/>
      <c r="O99" s="23">
        <f t="shared" si="7"/>
        <v>46</v>
      </c>
    </row>
    <row r="100" spans="2:15" ht="12.75">
      <c r="B100" s="27" t="s">
        <v>138</v>
      </c>
      <c r="C100" s="19">
        <v>350</v>
      </c>
      <c r="D100" s="20" t="s">
        <v>126</v>
      </c>
      <c r="E100" s="20">
        <v>3</v>
      </c>
      <c r="F100" s="20">
        <v>2</v>
      </c>
      <c r="G100" s="20">
        <v>5</v>
      </c>
      <c r="H100" s="20">
        <v>2</v>
      </c>
      <c r="I100" s="20">
        <v>2</v>
      </c>
      <c r="J100" s="20">
        <v>6</v>
      </c>
      <c r="K100" s="25">
        <v>3</v>
      </c>
      <c r="L100" s="25">
        <v>5</v>
      </c>
      <c r="M100" s="20"/>
      <c r="N100" s="20"/>
      <c r="O100" s="23">
        <f t="shared" si="7"/>
        <v>28</v>
      </c>
    </row>
    <row r="101" spans="2:15" ht="12.75">
      <c r="B101" s="27" t="s">
        <v>138</v>
      </c>
      <c r="C101" s="19">
        <v>157</v>
      </c>
      <c r="D101" s="20" t="s">
        <v>130</v>
      </c>
      <c r="E101" s="20">
        <v>7</v>
      </c>
      <c r="F101" s="20">
        <v>1</v>
      </c>
      <c r="G101" s="20">
        <v>5</v>
      </c>
      <c r="H101" s="20">
        <v>3</v>
      </c>
      <c r="I101" s="20">
        <v>5</v>
      </c>
      <c r="J101" s="20">
        <v>2</v>
      </c>
      <c r="K101" s="25">
        <v>4</v>
      </c>
      <c r="L101" s="25">
        <v>6</v>
      </c>
      <c r="M101" s="20"/>
      <c r="N101" s="20"/>
      <c r="O101" s="23">
        <f t="shared" si="7"/>
        <v>33</v>
      </c>
    </row>
    <row r="102" spans="2:15" ht="12.75">
      <c r="B102" s="27" t="s">
        <v>138</v>
      </c>
      <c r="C102" s="19">
        <v>370</v>
      </c>
      <c r="D102" s="20" t="s">
        <v>132</v>
      </c>
      <c r="E102" s="20">
        <v>2</v>
      </c>
      <c r="F102" s="20">
        <v>0</v>
      </c>
      <c r="G102" s="20">
        <v>2</v>
      </c>
      <c r="H102" s="20">
        <v>3</v>
      </c>
      <c r="I102" s="20">
        <v>3</v>
      </c>
      <c r="J102" s="20">
        <v>2</v>
      </c>
      <c r="K102" s="25">
        <v>3</v>
      </c>
      <c r="L102" s="25">
        <v>2</v>
      </c>
      <c r="M102" s="20"/>
      <c r="N102" s="20"/>
      <c r="O102" s="23">
        <f t="shared" si="7"/>
        <v>17</v>
      </c>
    </row>
    <row r="103" spans="2:15" ht="12.75">
      <c r="B103" s="27" t="s">
        <v>138</v>
      </c>
      <c r="C103" s="19">
        <v>127</v>
      </c>
      <c r="D103" s="20" t="s">
        <v>72</v>
      </c>
      <c r="E103" s="20">
        <v>1</v>
      </c>
      <c r="F103" s="20">
        <v>0</v>
      </c>
      <c r="G103" s="20">
        <v>1</v>
      </c>
      <c r="H103" s="20">
        <v>1</v>
      </c>
      <c r="I103" s="20">
        <v>1</v>
      </c>
      <c r="J103" s="20">
        <v>0</v>
      </c>
      <c r="K103" s="25">
        <v>2</v>
      </c>
      <c r="L103" s="25">
        <v>1</v>
      </c>
      <c r="M103" s="20"/>
      <c r="N103" s="20"/>
      <c r="O103" s="23">
        <f t="shared" si="7"/>
        <v>7</v>
      </c>
    </row>
    <row r="104" spans="2:15" ht="13.5" thickBot="1">
      <c r="B104" s="27" t="s">
        <v>138</v>
      </c>
      <c r="C104" s="19">
        <v>622</v>
      </c>
      <c r="D104" s="20" t="s">
        <v>60</v>
      </c>
      <c r="E104" s="20">
        <v>2</v>
      </c>
      <c r="F104" s="20">
        <v>2</v>
      </c>
      <c r="G104" s="20">
        <v>10</v>
      </c>
      <c r="H104" s="20">
        <v>10</v>
      </c>
      <c r="I104" s="20">
        <v>0</v>
      </c>
      <c r="J104" s="20">
        <v>2</v>
      </c>
      <c r="K104" s="25">
        <v>10</v>
      </c>
      <c r="L104" s="25">
        <v>12</v>
      </c>
      <c r="M104" s="20"/>
      <c r="N104" s="20"/>
      <c r="O104" s="23">
        <f t="shared" si="7"/>
        <v>48</v>
      </c>
    </row>
    <row r="105" spans="2:15" ht="13.5" thickBot="1">
      <c r="B105" s="27"/>
      <c r="C105" s="15"/>
      <c r="D105" s="12" t="s">
        <v>140</v>
      </c>
      <c r="E105" s="12">
        <f>SUM(E98:E104)</f>
        <v>15</v>
      </c>
      <c r="F105" s="12">
        <f aca="true" t="shared" si="10" ref="F105:O105">SUM(F98:F104)</f>
        <v>6</v>
      </c>
      <c r="G105" s="12">
        <f t="shared" si="10"/>
        <v>26</v>
      </c>
      <c r="H105" s="12">
        <f t="shared" si="10"/>
        <v>30</v>
      </c>
      <c r="I105" s="12">
        <f t="shared" si="10"/>
        <v>19</v>
      </c>
      <c r="J105" s="12">
        <f t="shared" si="10"/>
        <v>22</v>
      </c>
      <c r="K105" s="12">
        <f t="shared" si="10"/>
        <v>33</v>
      </c>
      <c r="L105" s="12">
        <f t="shared" si="10"/>
        <v>35</v>
      </c>
      <c r="M105" s="12">
        <f t="shared" si="10"/>
        <v>0</v>
      </c>
      <c r="N105" s="12">
        <f t="shared" si="10"/>
        <v>0</v>
      </c>
      <c r="O105" s="12">
        <f t="shared" si="10"/>
        <v>186</v>
      </c>
    </row>
    <row r="106" spans="2:15" ht="13.5" thickBot="1">
      <c r="B106" s="27"/>
      <c r="C106" s="1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3"/>
    </row>
    <row r="107" spans="2:15" ht="13.5" thickBot="1">
      <c r="B107" s="28"/>
      <c r="C107" s="15"/>
      <c r="D107" s="12" t="s">
        <v>141</v>
      </c>
      <c r="E107" s="12">
        <f aca="true" t="shared" si="11" ref="E107:O107">E74+E85+E96+E105</f>
        <v>466</v>
      </c>
      <c r="F107" s="12">
        <f t="shared" si="11"/>
        <v>212</v>
      </c>
      <c r="G107" s="12">
        <f t="shared" si="11"/>
        <v>599</v>
      </c>
      <c r="H107" s="12">
        <f t="shared" si="11"/>
        <v>585</v>
      </c>
      <c r="I107" s="12">
        <f t="shared" si="11"/>
        <v>483</v>
      </c>
      <c r="J107" s="12">
        <f t="shared" si="11"/>
        <v>524</v>
      </c>
      <c r="K107" s="12">
        <f t="shared" si="11"/>
        <v>626</v>
      </c>
      <c r="L107" s="12">
        <f t="shared" si="11"/>
        <v>516</v>
      </c>
      <c r="M107" s="12">
        <f t="shared" si="11"/>
        <v>0</v>
      </c>
      <c r="N107" s="12">
        <f t="shared" si="11"/>
        <v>0</v>
      </c>
      <c r="O107" s="12">
        <f t="shared" si="11"/>
        <v>4011</v>
      </c>
    </row>
  </sheetData>
  <mergeCells count="1">
    <mergeCell ref="B2:O2"/>
  </mergeCells>
  <printOptions gridLines="1"/>
  <pageMargins left="0.25" right="0.25" top="0.5" bottom="0.5" header="0.5" footer="0.25"/>
  <pageSetup horizontalDpi="600" verticalDpi="600" orientation="portrait" r:id="rId1"/>
  <headerFooter alignWithMargins="0">
    <oddFooter>&amp;L&amp;8&amp;P&amp;C&amp;8Psych Evals YTD&amp;R&amp;8&amp;D</oddFooter>
  </headerFooter>
  <rowBreaks count="1" manualBreakCount="1">
    <brk id="5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tabSelected="1" workbookViewId="0" topLeftCell="A2">
      <selection activeCell="B1" sqref="B1:N20"/>
    </sheetView>
  </sheetViews>
  <sheetFormatPr defaultColWidth="9.140625" defaultRowHeight="12.75"/>
  <sheetData>
    <row r="1" spans="2:15" ht="24.75" customHeight="1" thickBot="1">
      <c r="B1" s="39" t="s">
        <v>155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4"/>
    </row>
    <row r="2" spans="2:15" s="2" customFormat="1" ht="24.75" customHeight="1" thickBot="1">
      <c r="B2" s="31"/>
      <c r="C2" s="31" t="s">
        <v>152</v>
      </c>
      <c r="D2" s="31" t="s">
        <v>38</v>
      </c>
      <c r="E2" s="31" t="s">
        <v>39</v>
      </c>
      <c r="F2" s="31" t="s">
        <v>40</v>
      </c>
      <c r="G2" s="31" t="s">
        <v>41</v>
      </c>
      <c r="H2" s="31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1</v>
      </c>
      <c r="N2" s="31" t="s">
        <v>153</v>
      </c>
      <c r="O2" s="31" t="s">
        <v>32</v>
      </c>
    </row>
    <row r="3" spans="2:15" ht="24.75" customHeight="1" thickTop="1">
      <c r="B3" s="29" t="s">
        <v>149</v>
      </c>
      <c r="C3" s="20">
        <v>16</v>
      </c>
      <c r="D3" s="20">
        <v>376</v>
      </c>
      <c r="E3" s="20">
        <v>250</v>
      </c>
      <c r="F3" s="25">
        <v>629</v>
      </c>
      <c r="G3" s="25">
        <v>651</v>
      </c>
      <c r="H3" s="25">
        <v>656</v>
      </c>
      <c r="I3" s="25">
        <v>528</v>
      </c>
      <c r="J3" s="25">
        <v>824</v>
      </c>
      <c r="K3" s="25">
        <v>551</v>
      </c>
      <c r="L3" s="25"/>
      <c r="M3" s="20"/>
      <c r="N3" s="23"/>
      <c r="O3" s="35">
        <f>SUM(C3:N3)</f>
        <v>4481</v>
      </c>
    </row>
    <row r="4" spans="2:15" ht="24.75" customHeight="1">
      <c r="B4" s="29" t="s">
        <v>150</v>
      </c>
      <c r="C4" s="20">
        <v>127</v>
      </c>
      <c r="D4" s="20">
        <v>328</v>
      </c>
      <c r="E4" s="20">
        <v>556</v>
      </c>
      <c r="F4" s="25">
        <v>694</v>
      </c>
      <c r="G4" s="25">
        <v>551</v>
      </c>
      <c r="H4" s="25">
        <v>526</v>
      </c>
      <c r="I4" s="25">
        <v>673</v>
      </c>
      <c r="J4" s="25">
        <v>755</v>
      </c>
      <c r="K4" s="25">
        <v>601</v>
      </c>
      <c r="L4" s="25">
        <v>925</v>
      </c>
      <c r="M4" s="25">
        <v>792</v>
      </c>
      <c r="N4" s="23">
        <v>110</v>
      </c>
      <c r="O4" s="35">
        <f>SUM(C4:N4)</f>
        <v>6638</v>
      </c>
    </row>
    <row r="5" spans="2:15" ht="24.75" customHeight="1">
      <c r="B5" s="29" t="s">
        <v>151</v>
      </c>
      <c r="C5" s="20">
        <v>16</v>
      </c>
      <c r="D5" s="20">
        <v>343</v>
      </c>
      <c r="E5" s="20">
        <v>558</v>
      </c>
      <c r="F5" s="25">
        <v>740</v>
      </c>
      <c r="G5" s="25">
        <v>560</v>
      </c>
      <c r="H5" s="25">
        <v>569</v>
      </c>
      <c r="I5" s="25">
        <v>716</v>
      </c>
      <c r="J5" s="25">
        <v>759</v>
      </c>
      <c r="K5" s="25">
        <v>618</v>
      </c>
      <c r="L5" s="25">
        <v>723</v>
      </c>
      <c r="M5" s="25">
        <v>859</v>
      </c>
      <c r="N5" s="23">
        <v>131</v>
      </c>
      <c r="O5" s="35">
        <f>SUM(C5:N5)</f>
        <v>6592</v>
      </c>
    </row>
    <row r="6" spans="2:15" ht="24.75" customHeight="1">
      <c r="B6" s="29" t="s">
        <v>157</v>
      </c>
      <c r="C6" s="25">
        <v>23</v>
      </c>
      <c r="D6" s="25">
        <v>270</v>
      </c>
      <c r="E6" s="25">
        <v>412</v>
      </c>
      <c r="F6" s="25">
        <v>676</v>
      </c>
      <c r="G6" s="25">
        <v>640</v>
      </c>
      <c r="H6" s="25">
        <v>476</v>
      </c>
      <c r="I6" s="25">
        <v>707</v>
      </c>
      <c r="J6" s="25">
        <v>713</v>
      </c>
      <c r="K6" s="25">
        <v>543</v>
      </c>
      <c r="L6" s="25">
        <v>886</v>
      </c>
      <c r="M6" s="25">
        <v>796</v>
      </c>
      <c r="N6" s="23">
        <v>116</v>
      </c>
      <c r="O6" s="35">
        <f>SUM(C6:N6)</f>
        <v>6258</v>
      </c>
    </row>
    <row r="7" spans="2:15" ht="24.75" customHeight="1">
      <c r="B7" s="29" t="s">
        <v>158</v>
      </c>
      <c r="C7" s="25">
        <v>9</v>
      </c>
      <c r="D7" s="25">
        <v>194</v>
      </c>
      <c r="E7" s="25">
        <v>358</v>
      </c>
      <c r="F7" s="25">
        <v>534</v>
      </c>
      <c r="G7" s="25">
        <v>572</v>
      </c>
      <c r="H7" s="25">
        <v>440</v>
      </c>
      <c r="I7" s="25">
        <v>538</v>
      </c>
      <c r="J7" s="25">
        <v>698</v>
      </c>
      <c r="K7" s="25">
        <v>602</v>
      </c>
      <c r="L7" s="25">
        <v>755</v>
      </c>
      <c r="M7" s="25">
        <v>1024</v>
      </c>
      <c r="N7" s="23">
        <v>158</v>
      </c>
      <c r="O7" s="35">
        <f>SUM(C7:N7)</f>
        <v>5882</v>
      </c>
    </row>
    <row r="8" spans="2:15" ht="24.75" customHeight="1">
      <c r="B8" s="29" t="s">
        <v>32</v>
      </c>
      <c r="C8" s="20">
        <f>SUM(C3:C7)</f>
        <v>191</v>
      </c>
      <c r="D8" s="20">
        <f aca="true" t="shared" si="0" ref="D8:O8">SUM(D3:D7)</f>
        <v>1511</v>
      </c>
      <c r="E8" s="20">
        <f t="shared" si="0"/>
        <v>2134</v>
      </c>
      <c r="F8" s="20">
        <f t="shared" si="0"/>
        <v>3273</v>
      </c>
      <c r="G8" s="20">
        <f t="shared" si="0"/>
        <v>2974</v>
      </c>
      <c r="H8" s="20">
        <f t="shared" si="0"/>
        <v>2667</v>
      </c>
      <c r="I8" s="20">
        <f t="shared" si="0"/>
        <v>3162</v>
      </c>
      <c r="J8" s="20">
        <f t="shared" si="0"/>
        <v>3749</v>
      </c>
      <c r="K8" s="20">
        <f t="shared" si="0"/>
        <v>2915</v>
      </c>
      <c r="L8" s="20">
        <f t="shared" si="0"/>
        <v>3289</v>
      </c>
      <c r="M8" s="20">
        <f t="shared" si="0"/>
        <v>3471</v>
      </c>
      <c r="N8" s="23">
        <f t="shared" si="0"/>
        <v>515</v>
      </c>
      <c r="O8" s="23">
        <f t="shared" si="0"/>
        <v>29851</v>
      </c>
    </row>
    <row r="9" spans="2:15" ht="24.75" customHeight="1">
      <c r="B9" s="29" t="s">
        <v>154</v>
      </c>
      <c r="C9" s="32">
        <f>C8/5</f>
        <v>38.2</v>
      </c>
      <c r="D9" s="32">
        <f aca="true" t="shared" si="1" ref="D9:K9">D8/5</f>
        <v>302.2</v>
      </c>
      <c r="E9" s="32">
        <f t="shared" si="1"/>
        <v>426.8</v>
      </c>
      <c r="F9" s="32">
        <f t="shared" si="1"/>
        <v>654.6</v>
      </c>
      <c r="G9" s="32">
        <f t="shared" si="1"/>
        <v>594.8</v>
      </c>
      <c r="H9" s="32">
        <f t="shared" si="1"/>
        <v>533.4</v>
      </c>
      <c r="I9" s="32">
        <f t="shared" si="1"/>
        <v>632.4</v>
      </c>
      <c r="J9" s="32">
        <f t="shared" si="1"/>
        <v>749.8</v>
      </c>
      <c r="K9" s="32">
        <f t="shared" si="1"/>
        <v>583</v>
      </c>
      <c r="L9" s="32">
        <f>L8/4</f>
        <v>822.25</v>
      </c>
      <c r="M9" s="32">
        <f>M8/4</f>
        <v>867.75</v>
      </c>
      <c r="N9" s="32">
        <f>N8/4</f>
        <v>128.75</v>
      </c>
      <c r="O9" s="37"/>
    </row>
    <row r="10" spans="2:15" ht="24.75" customHeight="1">
      <c r="B10" s="2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7"/>
    </row>
    <row r="11" spans="2:15" ht="24.75" customHeight="1" thickBot="1">
      <c r="B11" s="3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5"/>
    </row>
    <row r="12" spans="2:15" ht="24.75" customHeight="1" thickBot="1">
      <c r="B12" s="41" t="s">
        <v>156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2"/>
    </row>
    <row r="13" spans="2:15" s="2" customFormat="1" ht="24.75" customHeight="1" thickBot="1">
      <c r="B13" s="31"/>
      <c r="C13" s="31" t="s">
        <v>152</v>
      </c>
      <c r="D13" s="31" t="s">
        <v>38</v>
      </c>
      <c r="E13" s="31" t="s">
        <v>39</v>
      </c>
      <c r="F13" s="31" t="s">
        <v>40</v>
      </c>
      <c r="G13" s="31" t="s">
        <v>41</v>
      </c>
      <c r="H13" s="31" t="s">
        <v>42</v>
      </c>
      <c r="I13" s="31" t="s">
        <v>43</v>
      </c>
      <c r="J13" s="31" t="s">
        <v>44</v>
      </c>
      <c r="K13" s="31" t="s">
        <v>45</v>
      </c>
      <c r="L13" s="31" t="s">
        <v>46</v>
      </c>
      <c r="M13" s="31" t="s">
        <v>1</v>
      </c>
      <c r="N13" s="36" t="s">
        <v>153</v>
      </c>
      <c r="O13" s="31"/>
    </row>
    <row r="14" spans="2:15" ht="24.75" customHeight="1" thickTop="1">
      <c r="B14" s="29" t="s">
        <v>149</v>
      </c>
      <c r="C14" s="20">
        <v>286</v>
      </c>
      <c r="D14" s="20">
        <v>481</v>
      </c>
      <c r="E14" s="20">
        <v>212</v>
      </c>
      <c r="F14" s="25">
        <v>600</v>
      </c>
      <c r="G14" s="25">
        <v>584</v>
      </c>
      <c r="H14" s="25">
        <v>483</v>
      </c>
      <c r="I14" s="25">
        <v>524</v>
      </c>
      <c r="J14" s="25">
        <v>627</v>
      </c>
      <c r="K14" s="25">
        <v>516</v>
      </c>
      <c r="L14" s="25"/>
      <c r="M14" s="20"/>
      <c r="N14" s="20"/>
      <c r="O14" s="35">
        <f>SUM(C14:N14)</f>
        <v>4313</v>
      </c>
    </row>
    <row r="15" spans="2:15" ht="24.75" customHeight="1">
      <c r="B15" s="29" t="s">
        <v>150</v>
      </c>
      <c r="C15" s="20">
        <v>297</v>
      </c>
      <c r="D15" s="20">
        <v>418</v>
      </c>
      <c r="E15" s="20">
        <v>596</v>
      </c>
      <c r="F15" s="25">
        <v>632</v>
      </c>
      <c r="G15" s="25">
        <v>475</v>
      </c>
      <c r="H15" s="25">
        <v>458</v>
      </c>
      <c r="I15" s="25">
        <v>621</v>
      </c>
      <c r="J15" s="25">
        <v>649</v>
      </c>
      <c r="K15" s="25">
        <v>558</v>
      </c>
      <c r="L15" s="25">
        <v>679</v>
      </c>
      <c r="M15" s="25">
        <v>488</v>
      </c>
      <c r="N15" s="20">
        <v>651</v>
      </c>
      <c r="O15" s="35">
        <f>SUM(C15:N15)</f>
        <v>6522</v>
      </c>
    </row>
    <row r="16" spans="2:15" ht="24.75" customHeight="1">
      <c r="B16" s="29" t="s">
        <v>151</v>
      </c>
      <c r="C16" s="20">
        <v>348</v>
      </c>
      <c r="D16" s="20">
        <v>425</v>
      </c>
      <c r="E16" s="20">
        <v>589</v>
      </c>
      <c r="F16" s="25">
        <v>637</v>
      </c>
      <c r="G16" s="25">
        <v>482</v>
      </c>
      <c r="H16" s="25">
        <v>452</v>
      </c>
      <c r="I16" s="25">
        <v>593</v>
      </c>
      <c r="J16" s="25">
        <v>628</v>
      </c>
      <c r="K16" s="25">
        <v>549</v>
      </c>
      <c r="L16" s="25">
        <v>705</v>
      </c>
      <c r="M16" s="25">
        <v>550</v>
      </c>
      <c r="N16" s="20">
        <v>593</v>
      </c>
      <c r="O16" s="35">
        <f>SUM(C16:N16)</f>
        <v>6551</v>
      </c>
    </row>
    <row r="17" spans="2:15" ht="24.75" customHeight="1">
      <c r="B17" s="29" t="s">
        <v>157</v>
      </c>
      <c r="C17" s="25">
        <v>260</v>
      </c>
      <c r="D17" s="25">
        <v>470</v>
      </c>
      <c r="E17" s="25">
        <v>499</v>
      </c>
      <c r="F17" s="25">
        <v>635</v>
      </c>
      <c r="G17" s="25">
        <v>547</v>
      </c>
      <c r="H17" s="25">
        <v>444</v>
      </c>
      <c r="I17" s="25">
        <v>596</v>
      </c>
      <c r="J17" s="25">
        <v>615</v>
      </c>
      <c r="K17" s="25">
        <v>442</v>
      </c>
      <c r="L17" s="25">
        <v>791</v>
      </c>
      <c r="M17" s="25">
        <v>556</v>
      </c>
      <c r="N17" s="25">
        <v>588</v>
      </c>
      <c r="O17" s="35">
        <f>SUM(C17:N17)</f>
        <v>6443</v>
      </c>
    </row>
    <row r="18" spans="2:15" ht="24.75" customHeight="1">
      <c r="B18" s="29" t="s">
        <v>158</v>
      </c>
      <c r="C18" s="25">
        <v>182</v>
      </c>
      <c r="D18" s="25">
        <v>339</v>
      </c>
      <c r="E18" s="25">
        <v>423</v>
      </c>
      <c r="F18" s="25">
        <v>464</v>
      </c>
      <c r="G18" s="25">
        <v>447</v>
      </c>
      <c r="H18" s="25">
        <v>375</v>
      </c>
      <c r="I18" s="25">
        <v>440</v>
      </c>
      <c r="J18" s="25">
        <v>514</v>
      </c>
      <c r="K18" s="25">
        <v>417</v>
      </c>
      <c r="L18" s="25">
        <v>623</v>
      </c>
      <c r="M18" s="25">
        <v>615</v>
      </c>
      <c r="N18" s="25">
        <v>515</v>
      </c>
      <c r="O18" s="35">
        <f>SUM(C18:N18)</f>
        <v>5354</v>
      </c>
    </row>
    <row r="19" spans="2:15" ht="24.75" customHeight="1">
      <c r="B19" s="29" t="s">
        <v>32</v>
      </c>
      <c r="C19" s="20">
        <f>SUM(C14:C18)</f>
        <v>1373</v>
      </c>
      <c r="D19" s="20">
        <f aca="true" t="shared" si="2" ref="D19:O19">SUM(D14:D18)</f>
        <v>2133</v>
      </c>
      <c r="E19" s="20">
        <f t="shared" si="2"/>
        <v>2319</v>
      </c>
      <c r="F19" s="20">
        <f t="shared" si="2"/>
        <v>2968</v>
      </c>
      <c r="G19" s="20">
        <f t="shared" si="2"/>
        <v>2535</v>
      </c>
      <c r="H19" s="20">
        <f t="shared" si="2"/>
        <v>2212</v>
      </c>
      <c r="I19" s="20">
        <f t="shared" si="2"/>
        <v>2774</v>
      </c>
      <c r="J19" s="20">
        <f t="shared" si="2"/>
        <v>3033</v>
      </c>
      <c r="K19" s="20">
        <f t="shared" si="2"/>
        <v>2482</v>
      </c>
      <c r="L19" s="20">
        <f t="shared" si="2"/>
        <v>2798</v>
      </c>
      <c r="M19" s="20">
        <f t="shared" si="2"/>
        <v>2209</v>
      </c>
      <c r="N19" s="20">
        <f t="shared" si="2"/>
        <v>2347</v>
      </c>
      <c r="O19" s="35">
        <f t="shared" si="2"/>
        <v>29183</v>
      </c>
    </row>
    <row r="20" spans="2:15" ht="24.75" customHeight="1" thickBot="1">
      <c r="B20" s="6" t="s">
        <v>154</v>
      </c>
      <c r="C20" s="33">
        <f>C19/5</f>
        <v>274.6</v>
      </c>
      <c r="D20" s="33">
        <f aca="true" t="shared" si="3" ref="D20:K20">D19/5</f>
        <v>426.6</v>
      </c>
      <c r="E20" s="33">
        <f t="shared" si="3"/>
        <v>463.8</v>
      </c>
      <c r="F20" s="33">
        <f t="shared" si="3"/>
        <v>593.6</v>
      </c>
      <c r="G20" s="33">
        <f t="shared" si="3"/>
        <v>507</v>
      </c>
      <c r="H20" s="33">
        <f t="shared" si="3"/>
        <v>442.4</v>
      </c>
      <c r="I20" s="33">
        <f t="shared" si="3"/>
        <v>554.8</v>
      </c>
      <c r="J20" s="33">
        <f t="shared" si="3"/>
        <v>606.6</v>
      </c>
      <c r="K20" s="33">
        <f t="shared" si="3"/>
        <v>496.4</v>
      </c>
      <c r="L20" s="33">
        <f>L19/4</f>
        <v>699.5</v>
      </c>
      <c r="M20" s="33">
        <f>M19/4</f>
        <v>552.25</v>
      </c>
      <c r="N20" s="33">
        <f>N19/4</f>
        <v>586.75</v>
      </c>
      <c r="O20" s="38"/>
    </row>
  </sheetData>
  <mergeCells count="2">
    <mergeCell ref="B1:N1"/>
    <mergeCell ref="B12:N12"/>
  </mergeCells>
  <printOptions gridLines="1"/>
  <pageMargins left="0.75" right="0.75" top="1" bottom="1" header="0.5" footer="0.5"/>
  <pageSetup fitToHeight="1" fitToWidth="1" horizontalDpi="600" verticalDpi="600" orientation="portrait" scale="76" r:id="rId1"/>
  <headerFooter alignWithMargins="0">
    <oddHeader>&amp;L&amp;P</oddHeader>
    <oddFooter>&amp;C&amp;"Arial,Bold"&amp;8&amp;D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binns</dc:creator>
  <cp:keywords/>
  <dc:description/>
  <cp:lastModifiedBy>Administrator</cp:lastModifiedBy>
  <cp:lastPrinted>2005-06-13T12:50:26Z</cp:lastPrinted>
  <dcterms:created xsi:type="dcterms:W3CDTF">2004-11-12T14:04:42Z</dcterms:created>
  <dcterms:modified xsi:type="dcterms:W3CDTF">2005-06-13T12:50:36Z</dcterms:modified>
  <cp:category/>
  <cp:version/>
  <cp:contentType/>
  <cp:contentStatus/>
</cp:coreProperties>
</file>